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Abteilung2\PRODUKTE\FORMULAR\BETRIEB\"/>
    </mc:Choice>
  </mc:AlternateContent>
  <bookViews>
    <workbookView xWindow="0" yWindow="0" windowWidth="28800" windowHeight="12345"/>
  </bookViews>
  <sheets>
    <sheet name="Kurzanalyse Unternehmen" sheetId="2" r:id="rId1"/>
  </sheets>
  <definedNames>
    <definedName name="_Order1" hidden="1">255</definedName>
    <definedName name="_Order2" hidden="1">255</definedName>
    <definedName name="BLATT_10">[0]!BLATT_10</definedName>
    <definedName name="Datenlöschen">[0]!Datenlöschen</definedName>
    <definedName name="_xlnm.Print_Area" localSheetId="0">'Kurzanalyse Unternehmen'!$A$1:$J$124</definedName>
    <definedName name="DruckBlatt306R" localSheetId="0">'Kurzanalyse Unternehmen'!DruckBlatt306R</definedName>
    <definedName name="DruckBlatt306R">[0]!DruckBlatt306R</definedName>
    <definedName name="_xlnm.Print_Titles" localSheetId="0">'Kurzanalyse Unternehmen'!$2:$2</definedName>
    <definedName name="gr">#REF!</definedName>
    <definedName name="Info" localSheetId="0">'Kurzanalyse Unternehmen'!Info</definedName>
    <definedName name="Info">[0]!Info</definedName>
    <definedName name="Werteeinfügen">[0]!Werteeinfügen</definedName>
    <definedName name="wrn.Alles._.drucken." localSheetId="0" hidden="1">{#N/A,#N/A,FALSE,"B1";#N/A,#N/A,FALSE,"B2";#N/A,#N/A,FALSE,"B3";#N/A,#N/A,FALSE,"B4";#N/A,#N/A,FALSE,"B5";#N/A,#N/A,FALSE,"B6";#N/A,#N/A,FALSE,"B7";#N/A,#N/A,FALSE,"B8";#N/A,#N/A,FALSE,"B9";#N/A,#N/A,FALSE,"B10"}</definedName>
    <definedName name="wrn.Alles._.drucken." hidden="1">{#N/A,#N/A,FALSE,"B1";#N/A,#N/A,FALSE,"B2";#N/A,#N/A,FALSE,"B3";#N/A,#N/A,FALSE,"B4";#N/A,#N/A,FALSE,"B5";#N/A,#N/A,FALSE,"B6";#N/A,#N/A,FALSE,"B7";#N/A,#N/A,FALSE,"B8";#N/A,#N/A,FALSE,"B9";#N/A,#N/A,FALSE,"B10"}</definedName>
    <definedName name="zurückinfo" localSheetId="0">'Kurzanalyse Unternehmen'!zurückinfo</definedName>
    <definedName name="zurückinfo">[0]!zurückinfo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2" l="1"/>
  <c r="I123" i="2" l="1"/>
  <c r="I97" i="2"/>
  <c r="I96" i="2"/>
  <c r="I93" i="2"/>
  <c r="I95" i="2" s="1"/>
  <c r="I88" i="2"/>
  <c r="I70" i="2"/>
  <c r="I59" i="2"/>
  <c r="I54" i="2"/>
  <c r="I57" i="2"/>
  <c r="I58" i="2"/>
  <c r="I37" i="2"/>
  <c r="I107" i="2" s="1"/>
  <c r="I31" i="2"/>
  <c r="I106" i="2" s="1"/>
  <c r="I25" i="2"/>
  <c r="I55" i="2" s="1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8" i="2" s="1"/>
  <c r="B29" i="2" s="1"/>
  <c r="B30" i="2" s="1"/>
  <c r="B31" i="2" s="1"/>
  <c r="B33" i="2" s="1"/>
  <c r="B34" i="2" s="1"/>
  <c r="B35" i="2" s="1"/>
  <c r="B36" i="2" s="1"/>
  <c r="B37" i="2" s="1"/>
  <c r="B38" i="2" s="1"/>
  <c r="B41" i="2" s="1"/>
  <c r="B42" i="2" s="1"/>
  <c r="B43" i="2" s="1"/>
  <c r="B44" i="2" s="1"/>
  <c r="B45" i="2" s="1"/>
  <c r="B46" i="2" s="1"/>
  <c r="B49" i="2" s="1"/>
  <c r="B50" i="2" s="1"/>
  <c r="B51" i="2" s="1"/>
  <c r="B55" i="2" s="1"/>
  <c r="B57" i="2" s="1"/>
  <c r="B58" i="2" s="1"/>
  <c r="B59" i="2" s="1"/>
  <c r="B60" i="2" s="1"/>
  <c r="B61" i="2" s="1"/>
  <c r="B64" i="2" s="1"/>
  <c r="B65" i="2" s="1"/>
  <c r="B66" i="2" s="1"/>
  <c r="B67" i="2" s="1"/>
  <c r="B68" i="2" s="1"/>
  <c r="B69" i="2" s="1"/>
  <c r="B70" i="2" s="1"/>
  <c r="B71" i="2" s="1"/>
  <c r="B75" i="2" s="1"/>
  <c r="B76" i="2" s="1"/>
  <c r="B77" i="2" s="1"/>
  <c r="B78" i="2" s="1"/>
  <c r="B79" i="2" s="1"/>
  <c r="B80" i="2" s="1"/>
  <c r="B81" i="2" s="1"/>
  <c r="I98" i="2" l="1"/>
  <c r="I100" i="2" s="1"/>
  <c r="I71" i="2"/>
  <c r="I72" i="2" s="1"/>
  <c r="B84" i="2"/>
  <c r="B85" i="2" s="1"/>
  <c r="B86" i="2" s="1"/>
  <c r="B87" i="2" s="1"/>
  <c r="B88" i="2" s="1"/>
  <c r="B89" i="2" s="1"/>
  <c r="B93" i="2" s="1"/>
  <c r="B94" i="2" s="1"/>
  <c r="B95" i="2" s="1"/>
  <c r="B96" i="2" s="1"/>
  <c r="B97" i="2" s="1"/>
  <c r="B98" i="2" s="1"/>
  <c r="B99" i="2" s="1"/>
  <c r="I60" i="2"/>
  <c r="I61" i="2" s="1"/>
  <c r="I62" i="2" s="1"/>
  <c r="I78" i="2"/>
  <c r="I44" i="2"/>
  <c r="I103" i="2"/>
  <c r="I38" i="2"/>
  <c r="I75" i="2" l="1"/>
  <c r="I77" i="2" s="1"/>
  <c r="I113" i="2"/>
  <c r="I115" i="2" s="1"/>
  <c r="I105" i="2"/>
  <c r="I108" i="2" s="1"/>
  <c r="I110" i="2" s="1"/>
  <c r="I84" i="2"/>
  <c r="I89" i="2" s="1"/>
  <c r="I90" i="2" s="1"/>
  <c r="I79" i="2"/>
  <c r="B100" i="2"/>
  <c r="B103" i="2" s="1"/>
  <c r="B104" i="2" s="1"/>
  <c r="B105" i="2" s="1"/>
  <c r="B106" i="2" s="1"/>
  <c r="B107" i="2" s="1"/>
  <c r="B108" i="2" s="1"/>
  <c r="B109" i="2" s="1"/>
  <c r="B110" i="2" s="1"/>
  <c r="B113" i="2" s="1"/>
  <c r="B114" i="2" s="1"/>
  <c r="B115" i="2" s="1"/>
  <c r="B116" i="2" s="1"/>
  <c r="B117" i="2" s="1"/>
  <c r="B118" i="2" s="1"/>
  <c r="B119" i="2" s="1"/>
  <c r="B122" i="2" s="1"/>
  <c r="B123" i="2" s="1"/>
  <c r="B124" i="2" s="1"/>
  <c r="I80" i="2" l="1"/>
  <c r="I81" i="2" s="1"/>
  <c r="I82" i="2" s="1"/>
  <c r="I117" i="2"/>
  <c r="I119" i="2" s="1"/>
  <c r="I124" i="2"/>
  <c r="I122" i="2"/>
</calcChain>
</file>

<file path=xl/sharedStrings.xml><?xml version="1.0" encoding="utf-8"?>
<sst xmlns="http://schemas.openxmlformats.org/spreadsheetml/2006/main" count="205" uniqueCount="153">
  <si>
    <t xml:space="preserve"> Kurzanalyse Unternehmen</t>
  </si>
  <si>
    <t>Unternehmen:</t>
  </si>
  <si>
    <t>BMEL-Code</t>
  </si>
  <si>
    <t xml:space="preserve"> Wirtschaftsjahr</t>
  </si>
  <si>
    <t xml:space="preserve"> Bereinigung Gewinn</t>
  </si>
  <si>
    <t xml:space="preserve"> Gewinn / Verlust</t>
  </si>
  <si>
    <t xml:space="preserve"> -</t>
  </si>
  <si>
    <t xml:space="preserve"> +</t>
  </si>
  <si>
    <t xml:space="preserve">Einstellung Sonderposten </t>
  </si>
  <si>
    <t>Veränderung SoPo Investitionszuschuss (aus Bilanz)</t>
  </si>
  <si>
    <t>Erträge aus dem Abgang von Anlagevermögen</t>
  </si>
  <si>
    <t>2460 bis 2489</t>
  </si>
  <si>
    <t>Aufwendungen aus dem Abgang von Anlagevermögen</t>
  </si>
  <si>
    <t>2870 bis 2889</t>
  </si>
  <si>
    <t>Vorsteuer auf Abschreibungen (ohne Lieferrechte)</t>
  </si>
  <si>
    <t>restliche zeitraumfremde Erträge</t>
  </si>
  <si>
    <t>restliche zeitraumfremde Aufwendungen</t>
  </si>
  <si>
    <t>2890+2895</t>
  </si>
  <si>
    <t xml:space="preserve">  -</t>
  </si>
  <si>
    <t>außerordentliche Erträge</t>
  </si>
  <si>
    <t xml:space="preserve">  +</t>
  </si>
  <si>
    <t>außerordentliche Aufwendungen</t>
  </si>
  <si>
    <t>Löhne an Familien-AK (Betrag erhöht Entnahmen)</t>
  </si>
  <si>
    <t>7089 / 4</t>
  </si>
  <si>
    <t>Verminderung Feldinventar (wenn nicht bewertet)</t>
  </si>
  <si>
    <t>Erhöhung Feldinventar (wenn nicht bewertet)</t>
  </si>
  <si>
    <t>eigene Bereinigung Erträge</t>
  </si>
  <si>
    <t>eigene Bereinigung Aufwendungen</t>
  </si>
  <si>
    <t xml:space="preserve"> Ordentliches Ergebnis (bereinigter Gewinn / Verlust)</t>
  </si>
  <si>
    <r>
      <t xml:space="preserve"> Bereinigung Privat</t>
    </r>
    <r>
      <rPr>
        <b/>
        <sz val="10"/>
        <color indexed="12"/>
        <rFont val="Arial"/>
        <family val="2"/>
      </rPr>
      <t xml:space="preserve"> (Detailberechnung in Formular 233 möglich)</t>
    </r>
  </si>
  <si>
    <t>Einlagen insgesamt</t>
  </si>
  <si>
    <t>-</t>
  </si>
  <si>
    <t>Einlagen aus Privatvermögen</t>
  </si>
  <si>
    <t>sonstige nicht nachhaltige Einlagen</t>
  </si>
  <si>
    <t xml:space="preserve"> =</t>
  </si>
  <si>
    <t>Bereinigte Einlagen</t>
  </si>
  <si>
    <t>Entnahmen insgesamt</t>
  </si>
  <si>
    <t>Entnahmen für Bildung von Privatvermögen</t>
  </si>
  <si>
    <t>sonstige nicht nachhaltige Entnahmen</t>
  </si>
  <si>
    <t>+</t>
  </si>
  <si>
    <t>Korrektur Gewinnbereinigung (Löhne Fam-AK)</t>
  </si>
  <si>
    <t>Bereinigte Entnahmen</t>
  </si>
  <si>
    <t xml:space="preserve"> Bereinigte Eigenkapitalveränderung </t>
  </si>
  <si>
    <t>(Z.18 + Z.22 - Z.27)</t>
  </si>
  <si>
    <t xml:space="preserve"> Ermittlung von Eigen- und Fremdkapital für die Analyse</t>
  </si>
  <si>
    <t>Verbindlichkeiten</t>
  </si>
  <si>
    <t>Fremdkapital mit Sonderpostenanteil</t>
  </si>
  <si>
    <t>Eigenkapital mit Sonderpostenanteil</t>
  </si>
  <si>
    <t>1499 + Z. 31</t>
  </si>
  <si>
    <t xml:space="preserve">Eigenkapital mit Sopo.anteil ohne Boden </t>
  </si>
  <si>
    <t xml:space="preserve">Z.33 - 1020 - 1021 </t>
  </si>
  <si>
    <t xml:space="preserve"> Eigene Produktionsfaktoren des Unternehmens</t>
  </si>
  <si>
    <t>nicht entlohnte Familien - Arbeitskräfte</t>
  </si>
  <si>
    <t xml:space="preserve">nAK  </t>
  </si>
  <si>
    <t>7089 / 3</t>
  </si>
  <si>
    <t xml:space="preserve">AKh  </t>
  </si>
  <si>
    <r>
      <t xml:space="preserve">Landwirtschaftliche Fläche (LF) - </t>
    </r>
    <r>
      <rPr>
        <sz val="9"/>
        <rFont val="Arial Narrow"/>
        <family val="2"/>
      </rPr>
      <t>Eigentumsfläche</t>
    </r>
  </si>
  <si>
    <t xml:space="preserve">ha  </t>
  </si>
  <si>
    <t>6119 / 2</t>
  </si>
  <si>
    <t>Code</t>
  </si>
  <si>
    <t xml:space="preserve">Wirtschaftsjahr  </t>
  </si>
  <si>
    <t xml:space="preserve"> Rentabilität</t>
  </si>
  <si>
    <r>
      <t xml:space="preserve"> Ordentliches Ergebnis </t>
    </r>
    <r>
      <rPr>
        <sz val="10"/>
        <rFont val="Arial"/>
        <family val="2"/>
      </rPr>
      <t>(bereinigter Gewinn/Verlust)</t>
    </r>
  </si>
  <si>
    <t>Lohnansatz nichtentlohnte Familien-AK</t>
  </si>
  <si>
    <t>€/AKh</t>
  </si>
  <si>
    <t>Zinsansatz Eigenkapital mit Sopo o. Boden</t>
  </si>
  <si>
    <t>Pachtansatz eigene Flächen Ø</t>
  </si>
  <si>
    <t xml:space="preserve"> € / ha</t>
  </si>
  <si>
    <t>Ansatz für eigene Produktionsfaktoren</t>
  </si>
  <si>
    <t xml:space="preserve"> Nettorentabilität (%)</t>
  </si>
  <si>
    <t>Z. 38 / Z. 42 * 100</t>
  </si>
  <si>
    <t xml:space="preserve"> Beurteilung (gut: &gt;100 %; mittel: 80-100 %; prüfen: &lt;80 %)</t>
  </si>
  <si>
    <t>Umsatzerlöse</t>
  </si>
  <si>
    <t>2339 / 5</t>
  </si>
  <si>
    <t>Bestandsänderungen Erzeugnisse</t>
  </si>
  <si>
    <t>2347 / 5</t>
  </si>
  <si>
    <t>Bestandsänderungen Tiere</t>
  </si>
  <si>
    <t>2348 / 5</t>
  </si>
  <si>
    <t>Sonstiger Betriebsertrag</t>
  </si>
  <si>
    <t>2459 / 5</t>
  </si>
  <si>
    <t xml:space="preserve">Bereinigungen Ertrag (Mietwert, Feldinventar) </t>
  </si>
  <si>
    <t>Umsatz</t>
  </si>
  <si>
    <t xml:space="preserve"> Gewinnrate (%)</t>
  </si>
  <si>
    <t>Z. 38 / Z. 50 * 100</t>
  </si>
  <si>
    <t xml:space="preserve"> Beurteilung (gut: &gt;30 %; mittel: 20-30 %; prüfen: &lt;20 %)</t>
  </si>
  <si>
    <t xml:space="preserve"> Stabilität</t>
  </si>
  <si>
    <t xml:space="preserve"> Bereinigte Eigenkapitalveränderung  IST</t>
  </si>
  <si>
    <t xml:space="preserve"> Bereinigte Eigenkapitalv.  SOLL: Max. der zwei folgenden Werte, mindestens 15.000 €</t>
  </si>
  <si>
    <t>Faustzahl 15.000 €</t>
  </si>
  <si>
    <t>30 % des ordentlichen Ergebnisses</t>
  </si>
  <si>
    <t>5 % des Fremdkapitals mit Sonderpostenanteil</t>
  </si>
  <si>
    <t xml:space="preserve"> Ber. EK-Veränderung IST / SOLL (%)</t>
  </si>
  <si>
    <t xml:space="preserve"> Beurteilung (gut: &gt;100 %; mittel: 70-100 %; prüfen: &lt;70 %)</t>
  </si>
  <si>
    <t xml:space="preserve"> Fremdkapital mit 1/2 Sonderpostenanteil</t>
  </si>
  <si>
    <t>Anlagevermögen ohne Boden und Gebäude</t>
  </si>
  <si>
    <t>1089 - 1029</t>
  </si>
  <si>
    <t>Tiervermögen</t>
  </si>
  <si>
    <t>1099 / 2</t>
  </si>
  <si>
    <t>Umlaufvermögen</t>
  </si>
  <si>
    <t>1189 / 2</t>
  </si>
  <si>
    <t>Summe bewegliche Vermögenswerte</t>
  </si>
  <si>
    <t xml:space="preserve"> Fremdkapitaldeckung (%)</t>
  </si>
  <si>
    <t xml:space="preserve"> Beurteilung (gut: &gt;120 %; mittel: 100-120 %; prüfen: &lt;100 %)</t>
  </si>
  <si>
    <t xml:space="preserve"> Liquidität (unbereinigt für die Analyse)</t>
  </si>
  <si>
    <t>Gewinn / Verlust (nicht bereinigt)</t>
  </si>
  <si>
    <t>Abschreibungen insgesamt (Betrieb und ggf. privat)</t>
  </si>
  <si>
    <t>=</t>
  </si>
  <si>
    <t>Cashflow I</t>
  </si>
  <si>
    <t xml:space="preserve">Cashflow II  </t>
  </si>
  <si>
    <t>Tilgungsverpfilchtungen</t>
  </si>
  <si>
    <t>Cashflow III</t>
  </si>
  <si>
    <t xml:space="preserve"> Liquidität (bereinigt für die Planung)</t>
  </si>
  <si>
    <t>Ordentliches Ergebnis</t>
  </si>
  <si>
    <t>Abschreibungen</t>
  </si>
  <si>
    <t>Einlagen bereinigt</t>
  </si>
  <si>
    <t>Entnahmen bereinigt</t>
  </si>
  <si>
    <t>Tilgungsverpflichtungen</t>
  </si>
  <si>
    <t>3996 / 9</t>
  </si>
  <si>
    <t>Cashflow III (für zusätzliche Investitionen)</t>
  </si>
  <si>
    <t xml:space="preserve"> Kapitaldienstgrenze</t>
  </si>
  <si>
    <t>Bereinigte Eigenkapitalveränderung</t>
  </si>
  <si>
    <t>Z.28</t>
  </si>
  <si>
    <t>Zinsaufwand (Betrieb)</t>
  </si>
  <si>
    <t>Kapitaldienstgrenze langfristig (KDG)</t>
  </si>
  <si>
    <t>Afa Gebäude</t>
  </si>
  <si>
    <t>Kapitaldienstgrenze mittelfristig</t>
  </si>
  <si>
    <r>
      <t xml:space="preserve">Afa Maschinen </t>
    </r>
    <r>
      <rPr>
        <sz val="8"/>
        <rFont val="Arial"/>
        <family val="2"/>
      </rPr>
      <t>(inkl. techn. Anlagen und andere Sachanlagen)</t>
    </r>
  </si>
  <si>
    <t>Kapitaldienstgrenze kurzfristig</t>
  </si>
  <si>
    <t xml:space="preserve"> Finanzierungsreserven</t>
  </si>
  <si>
    <t>Z.80</t>
  </si>
  <si>
    <t>Kapitaldienst (KD = Zins + Tilgung)</t>
  </si>
  <si>
    <t>Finanzierungsreserve (KDG - KD)</t>
  </si>
  <si>
    <t>2021/22</t>
  </si>
  <si>
    <t xml:space="preserve"> 1525 / 4*</t>
  </si>
  <si>
    <t>Rückstellungen, Rechnungsabgrenzungsposten</t>
  </si>
  <si>
    <t>Geleistete Stunden der nAK</t>
  </si>
  <si>
    <t>2449 / 5 -  (2351 bis 2357 &amp; 2371 bis 2377)</t>
  </si>
  <si>
    <t>1539 + 1566</t>
  </si>
  <si>
    <t>2861+2891+2892+2893</t>
  </si>
  <si>
    <t>2492+2494+2495+2496</t>
  </si>
  <si>
    <t>Auflösung von Sonderposten (zeitraumfremd)</t>
  </si>
  <si>
    <t>Vorsteuer auf Investitionen (zeitraumfremd)</t>
  </si>
  <si>
    <t>19 % v. 2809 / 5</t>
  </si>
  <si>
    <t>(* / x = Zahl der Spalte in der Bilanz)</t>
  </si>
  <si>
    <t>50 % v. (1523 + 1529)</t>
  </si>
  <si>
    <t>Sonderposten 50 %</t>
  </si>
  <si>
    <t>Z. 63 / Z. 59 * 100</t>
  </si>
  <si>
    <t>Z. 52 / Z. 57 * 100</t>
  </si>
  <si>
    <t>Bei Bedarf können ab Zeile 112 die Kapitaldienstgrenzen und die Finanzierungsreserven eingeblendet werden.</t>
  </si>
  <si>
    <t>Bei Bedarf können ab Zeile 84 die Fremdkapitaldeckung und die unbereinigte Liquidität eingeblendet werden.</t>
  </si>
  <si>
    <t>Max Mustermann</t>
  </si>
  <si>
    <t>Zulagen &amp; Zuschüsse (ohne Investitionszulagen &amp; -zuschüsse)</t>
  </si>
  <si>
    <t xml:space="preserve"> Bereinigte Eigenkapitalveränderung SOLL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</si>
</sst>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General_)"/>
    <numFmt numFmtId="165" formatCode="#,##0_ ;[Red]\-#,##0\ "/>
    <numFmt numFmtId="166" formatCode="#,##0.0_ ;[Red]\-#,##0.0\ "/>
    <numFmt numFmtId="167" formatCode="#,##0.00_ ;[Red]\-#,##0.00\ "/>
    <numFmt numFmtId="168" formatCode="#,##0__;[Red]\-#,##0__"/>
    <numFmt numFmtId="169" formatCode="0.0%"/>
    <numFmt numFmtId="170" formatCode="#,##0\ __;\-#,##0\ __"/>
  </numFmts>
  <fonts count="26" x14ac:knownFonts="1">
    <font>
      <sz val="10"/>
      <color theme="1"/>
      <name val="Arial"/>
      <family val="2"/>
    </font>
    <font>
      <sz val="10"/>
      <name val="Helv"/>
    </font>
    <font>
      <sz val="10"/>
      <name val="Arial"/>
      <family val="2"/>
    </font>
    <font>
      <sz val="9"/>
      <name val="Arial Narrow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4"/>
      <color indexed="12"/>
      <name val="Arial"/>
      <family val="2"/>
    </font>
    <font>
      <b/>
      <i/>
      <sz val="10"/>
      <name val="Arial"/>
      <family val="2"/>
    </font>
    <font>
      <sz val="10"/>
      <name val="MS Sans Serif"/>
    </font>
    <font>
      <sz val="10"/>
      <color indexed="3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1"/>
      <color indexed="14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64"/>
      </bottom>
      <diagonal/>
    </border>
    <border>
      <left style="thin">
        <color indexed="64"/>
      </left>
      <right/>
      <top style="medium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64"/>
      </right>
      <top style="hair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0" fontId="6" fillId="0" borderId="0"/>
    <xf numFmtId="0" fontId="11" fillId="0" borderId="0"/>
  </cellStyleXfs>
  <cellXfs count="343">
    <xf numFmtId="0" fontId="0" fillId="0" borderId="0" xfId="0"/>
    <xf numFmtId="164" fontId="2" fillId="0" borderId="0" xfId="1" applyFont="1" applyAlignment="1" applyProtection="1">
      <alignment horizontal="center" vertical="center"/>
    </xf>
    <xf numFmtId="164" fontId="2" fillId="0" borderId="0" xfId="1" applyFont="1" applyBorder="1" applyAlignment="1" applyProtection="1">
      <alignment vertical="center"/>
    </xf>
    <xf numFmtId="164" fontId="3" fillId="0" borderId="0" xfId="1" applyFont="1" applyAlignment="1" applyProtection="1">
      <alignment vertical="center"/>
    </xf>
    <xf numFmtId="165" fontId="2" fillId="0" borderId="0" xfId="1" applyNumberFormat="1" applyFont="1" applyAlignment="1" applyProtection="1">
      <alignment vertical="center"/>
    </xf>
    <xf numFmtId="164" fontId="2" fillId="0" borderId="0" xfId="1" applyFont="1" applyAlignment="1" applyProtection="1">
      <alignment vertical="center"/>
    </xf>
    <xf numFmtId="164" fontId="4" fillId="2" borderId="1" xfId="1" applyNumberFormat="1" applyFont="1" applyFill="1" applyBorder="1" applyAlignment="1" applyProtection="1">
      <alignment horizontal="left" vertical="center"/>
    </xf>
    <xf numFmtId="164" fontId="5" fillId="2" borderId="2" xfId="1" applyNumberFormat="1" applyFont="1" applyFill="1" applyBorder="1" applyAlignment="1" applyProtection="1">
      <alignment horizontal="center" vertical="center"/>
    </xf>
    <xf numFmtId="164" fontId="5" fillId="2" borderId="2" xfId="1" applyNumberFormat="1" applyFont="1" applyFill="1" applyBorder="1" applyAlignment="1" applyProtection="1">
      <alignment horizontal="centerContinuous" vertical="center"/>
    </xf>
    <xf numFmtId="0" fontId="3" fillId="2" borderId="2" xfId="2" applyFont="1" applyFill="1" applyBorder="1" applyAlignment="1" applyProtection="1">
      <alignment horizontal="centerContinuous" vertical="center"/>
    </xf>
    <xf numFmtId="165" fontId="2" fillId="2" borderId="3" xfId="2" applyNumberFormat="1" applyFont="1" applyFill="1" applyBorder="1" applyAlignment="1" applyProtection="1">
      <alignment horizontal="centerContinuous" vertical="center"/>
    </xf>
    <xf numFmtId="164" fontId="2" fillId="3" borderId="0" xfId="1" applyFont="1" applyFill="1" applyBorder="1" applyAlignment="1" applyProtection="1">
      <alignment vertical="center"/>
    </xf>
    <xf numFmtId="164" fontId="5" fillId="3" borderId="0" xfId="1" applyFont="1" applyFill="1" applyBorder="1" applyAlignment="1" applyProtection="1">
      <alignment horizontal="right" vertical="center"/>
    </xf>
    <xf numFmtId="164" fontId="5" fillId="3" borderId="0" xfId="1" applyNumberFormat="1" applyFont="1" applyFill="1" applyBorder="1" applyAlignment="1" applyProtection="1">
      <alignment horizontal="left" vertical="center"/>
    </xf>
    <xf numFmtId="164" fontId="5" fillId="3" borderId="0" xfId="1" applyNumberFormat="1" applyFont="1" applyFill="1" applyBorder="1" applyAlignment="1" applyProtection="1">
      <alignment horizontal="center" vertical="center"/>
    </xf>
    <xf numFmtId="164" fontId="5" fillId="3" borderId="0" xfId="1" applyNumberFormat="1" applyFont="1" applyFill="1" applyBorder="1" applyAlignment="1" applyProtection="1">
      <alignment horizontal="centerContinuous" vertical="center"/>
    </xf>
    <xf numFmtId="164" fontId="5" fillId="0" borderId="0" xfId="1" applyNumberFormat="1" applyFont="1" applyAlignment="1" applyProtection="1">
      <alignment horizontal="left" vertical="center"/>
    </xf>
    <xf numFmtId="164" fontId="7" fillId="0" borderId="0" xfId="1" applyNumberFormat="1" applyFont="1" applyAlignment="1" applyProtection="1">
      <alignment vertical="center"/>
    </xf>
    <xf numFmtId="164" fontId="7" fillId="0" borderId="0" xfId="1" applyNumberFormat="1" applyFont="1" applyAlignment="1" applyProtection="1">
      <alignment horizontal="right" vertical="center"/>
    </xf>
    <xf numFmtId="165" fontId="2" fillId="3" borderId="0" xfId="2" applyNumberFormat="1" applyFont="1" applyFill="1" applyBorder="1" applyAlignment="1" applyProtection="1">
      <alignment horizontal="centerContinuous" vertical="center"/>
    </xf>
    <xf numFmtId="0" fontId="8" fillId="0" borderId="0" xfId="1" applyNumberFormat="1" applyFont="1" applyBorder="1" applyAlignment="1" applyProtection="1">
      <alignment vertical="center"/>
    </xf>
    <xf numFmtId="0" fontId="3" fillId="3" borderId="0" xfId="2" applyFont="1" applyFill="1" applyBorder="1" applyAlignment="1" applyProtection="1">
      <alignment horizontal="centerContinuous" vertical="center"/>
    </xf>
    <xf numFmtId="165" fontId="5" fillId="3" borderId="7" xfId="1" applyNumberFormat="1" applyFont="1" applyFill="1" applyBorder="1" applyAlignment="1" applyProtection="1">
      <alignment horizontal="center" vertical="center"/>
    </xf>
    <xf numFmtId="0" fontId="2" fillId="0" borderId="0" xfId="2" applyFont="1" applyBorder="1" applyAlignment="1" applyProtection="1">
      <alignment horizontal="centerContinuous" vertical="center"/>
    </xf>
    <xf numFmtId="0" fontId="2" fillId="0" borderId="0" xfId="2" applyFont="1" applyAlignment="1" applyProtection="1">
      <alignment vertical="center"/>
    </xf>
    <xf numFmtId="164" fontId="9" fillId="0" borderId="0" xfId="1" applyNumberFormat="1" applyFont="1" applyAlignment="1" applyProtection="1">
      <alignment horizontal="left" vertical="center"/>
    </xf>
    <xf numFmtId="164" fontId="10" fillId="0" borderId="0" xfId="1" applyNumberFormat="1" applyFont="1" applyAlignment="1" applyProtection="1">
      <alignment horizontal="center" vertical="center"/>
    </xf>
    <xf numFmtId="0" fontId="3" fillId="4" borderId="8" xfId="3" applyFont="1" applyFill="1" applyBorder="1" applyProtection="1"/>
    <xf numFmtId="164" fontId="12" fillId="0" borderId="0" xfId="1" applyFont="1" applyBorder="1" applyAlignment="1" applyProtection="1">
      <alignment horizontal="centerContinuous" vertical="center"/>
    </xf>
    <xf numFmtId="1" fontId="2" fillId="0" borderId="10" xfId="1" applyNumberFormat="1" applyFont="1" applyBorder="1" applyAlignment="1" applyProtection="1">
      <alignment horizontal="center" vertical="center"/>
    </xf>
    <xf numFmtId="164" fontId="5" fillId="0" borderId="11" xfId="1" applyNumberFormat="1" applyFont="1" applyBorder="1" applyAlignment="1" applyProtection="1">
      <alignment horizontal="left" vertical="center"/>
    </xf>
    <xf numFmtId="164" fontId="2" fillId="0" borderId="11" xfId="1" applyNumberFormat="1" applyFont="1" applyBorder="1" applyAlignment="1" applyProtection="1">
      <alignment horizontal="left" vertical="center"/>
    </xf>
    <xf numFmtId="38" fontId="13" fillId="3" borderId="0" xfId="1" applyNumberFormat="1" applyFont="1" applyFill="1" applyBorder="1" applyAlignment="1" applyProtection="1">
      <alignment horizontal="centerContinuous" vertical="center"/>
    </xf>
    <xf numFmtId="1" fontId="2" fillId="3" borderId="14" xfId="1" applyNumberFormat="1" applyFont="1" applyFill="1" applyBorder="1" applyAlignment="1" applyProtection="1">
      <alignment horizontal="center" vertical="center"/>
    </xf>
    <xf numFmtId="164" fontId="2" fillId="3" borderId="15" xfId="1" applyNumberFormat="1" applyFont="1" applyFill="1" applyBorder="1" applyAlignment="1" applyProtection="1">
      <alignment horizontal="center" vertical="center"/>
    </xf>
    <xf numFmtId="164" fontId="14" fillId="3" borderId="15" xfId="1" applyNumberFormat="1" applyFont="1" applyFill="1" applyBorder="1" applyAlignment="1" applyProtection="1">
      <alignment horizontal="left" vertical="center"/>
    </xf>
    <xf numFmtId="3" fontId="2" fillId="3" borderId="0" xfId="1" applyNumberFormat="1" applyFont="1" applyFill="1" applyBorder="1" applyAlignment="1" applyProtection="1">
      <alignment horizontal="centerContinuous" vertical="center"/>
    </xf>
    <xf numFmtId="1" fontId="2" fillId="3" borderId="18" xfId="1" applyNumberFormat="1" applyFont="1" applyFill="1" applyBorder="1" applyAlignment="1" applyProtection="1">
      <alignment horizontal="center" vertical="center"/>
    </xf>
    <xf numFmtId="164" fontId="2" fillId="3" borderId="19" xfId="1" applyNumberFormat="1" applyFont="1" applyFill="1" applyBorder="1" applyAlignment="1" applyProtection="1">
      <alignment horizontal="center" vertical="center"/>
    </xf>
    <xf numFmtId="164" fontId="14" fillId="3" borderId="19" xfId="1" applyNumberFormat="1" applyFont="1" applyFill="1" applyBorder="1" applyAlignment="1" applyProtection="1">
      <alignment horizontal="left" vertical="center"/>
    </xf>
    <xf numFmtId="164" fontId="2" fillId="3" borderId="19" xfId="1" applyNumberFormat="1" applyFont="1" applyFill="1" applyBorder="1" applyAlignment="1" applyProtection="1">
      <alignment horizontal="left" vertical="center"/>
    </xf>
    <xf numFmtId="1" fontId="2" fillId="3" borderId="22" xfId="1" applyNumberFormat="1" applyFont="1" applyFill="1" applyBorder="1" applyAlignment="1" applyProtection="1">
      <alignment horizontal="center" vertical="center"/>
    </xf>
    <xf numFmtId="164" fontId="2" fillId="3" borderId="23" xfId="1" applyNumberFormat="1" applyFont="1" applyFill="1" applyBorder="1" applyAlignment="1" applyProtection="1">
      <alignment horizontal="center" vertical="center"/>
    </xf>
    <xf numFmtId="164" fontId="14" fillId="3" borderId="23" xfId="1" applyNumberFormat="1" applyFont="1" applyFill="1" applyBorder="1" applyAlignment="1" applyProtection="1">
      <alignment horizontal="left" vertical="center"/>
    </xf>
    <xf numFmtId="164" fontId="2" fillId="3" borderId="23" xfId="1" applyNumberFormat="1" applyFont="1" applyFill="1" applyBorder="1" applyAlignment="1" applyProtection="1">
      <alignment horizontal="left" vertical="center"/>
    </xf>
    <xf numFmtId="164" fontId="14" fillId="3" borderId="26" xfId="1" applyNumberFormat="1" applyFont="1" applyFill="1" applyBorder="1" applyAlignment="1" applyProtection="1">
      <alignment horizontal="left" vertical="center"/>
    </xf>
    <xf numFmtId="164" fontId="2" fillId="3" borderId="26" xfId="1" applyNumberFormat="1" applyFont="1" applyFill="1" applyBorder="1" applyAlignment="1" applyProtection="1">
      <alignment horizontal="left" vertical="center"/>
    </xf>
    <xf numFmtId="1" fontId="2" fillId="0" borderId="18" xfId="1" applyNumberFormat="1" applyFont="1" applyBorder="1" applyAlignment="1" applyProtection="1">
      <alignment horizontal="center" vertical="center"/>
    </xf>
    <xf numFmtId="164" fontId="2" fillId="0" borderId="19" xfId="1" applyNumberFormat="1" applyFont="1" applyBorder="1" applyAlignment="1" applyProtection="1">
      <alignment horizontal="center" vertical="center"/>
    </xf>
    <xf numFmtId="3" fontId="2" fillId="0" borderId="0" xfId="1" applyNumberFormat="1" applyFont="1" applyBorder="1" applyAlignment="1" applyProtection="1">
      <alignment horizontal="centerContinuous" vertical="center"/>
    </xf>
    <xf numFmtId="1" fontId="2" fillId="0" borderId="22" xfId="1" applyNumberFormat="1" applyFont="1" applyBorder="1" applyAlignment="1" applyProtection="1">
      <alignment horizontal="center" vertical="center"/>
    </xf>
    <xf numFmtId="164" fontId="2" fillId="0" borderId="23" xfId="1" applyNumberFormat="1" applyFont="1" applyBorder="1" applyAlignment="1" applyProtection="1">
      <alignment horizontal="center" vertical="center"/>
    </xf>
    <xf numFmtId="164" fontId="14" fillId="3" borderId="31" xfId="1" applyNumberFormat="1" applyFont="1" applyFill="1" applyBorder="1" applyAlignment="1" applyProtection="1">
      <alignment horizontal="left" vertical="center"/>
    </xf>
    <xf numFmtId="164" fontId="2" fillId="3" borderId="31" xfId="1" applyNumberFormat="1" applyFont="1" applyFill="1" applyBorder="1" applyAlignment="1" applyProtection="1">
      <alignment horizontal="left" vertical="center"/>
    </xf>
    <xf numFmtId="164" fontId="14" fillId="0" borderId="26" xfId="1" applyNumberFormat="1" applyFont="1" applyBorder="1" applyAlignment="1" applyProtection="1">
      <alignment horizontal="left" vertical="center"/>
    </xf>
    <xf numFmtId="164" fontId="2" fillId="0" borderId="26" xfId="1" applyNumberFormat="1" applyFont="1" applyBorder="1" applyAlignment="1" applyProtection="1">
      <alignment horizontal="left" vertical="center"/>
    </xf>
    <xf numFmtId="164" fontId="14" fillId="0" borderId="23" xfId="1" applyNumberFormat="1" applyFont="1" applyBorder="1" applyAlignment="1" applyProtection="1">
      <alignment horizontal="left" vertical="center"/>
    </xf>
    <xf numFmtId="164" fontId="2" fillId="0" borderId="23" xfId="1" applyNumberFormat="1" applyFont="1" applyBorder="1" applyAlignment="1" applyProtection="1">
      <alignment horizontal="left" vertical="center"/>
    </xf>
    <xf numFmtId="1" fontId="2" fillId="0" borderId="37" xfId="1" applyNumberFormat="1" applyFont="1" applyBorder="1" applyAlignment="1" applyProtection="1">
      <alignment horizontal="center" vertical="center"/>
    </xf>
    <xf numFmtId="1" fontId="13" fillId="0" borderId="40" xfId="1" applyNumberFormat="1" applyFont="1" applyBorder="1" applyAlignment="1" applyProtection="1">
      <alignment horizontal="center" vertical="center"/>
    </xf>
    <xf numFmtId="164" fontId="15" fillId="0" borderId="41" xfId="1" applyNumberFormat="1" applyFont="1" applyBorder="1" applyAlignment="1" applyProtection="1">
      <alignment horizontal="left" vertical="center"/>
    </xf>
    <xf numFmtId="164" fontId="16" fillId="0" borderId="41" xfId="1" applyNumberFormat="1" applyFont="1" applyBorder="1" applyAlignment="1" applyProtection="1">
      <alignment horizontal="left" vertical="center"/>
    </xf>
    <xf numFmtId="38" fontId="17" fillId="0" borderId="42" xfId="1" applyNumberFormat="1" applyFont="1" applyBorder="1" applyAlignment="1" applyProtection="1">
      <alignment vertical="center"/>
    </xf>
    <xf numFmtId="165" fontId="15" fillId="0" borderId="43" xfId="1" applyNumberFormat="1" applyFont="1" applyBorder="1" applyAlignment="1" applyProtection="1">
      <alignment horizontal="right" vertical="center"/>
    </xf>
    <xf numFmtId="38" fontId="2" fillId="0" borderId="0" xfId="1" applyNumberFormat="1" applyFont="1" applyBorder="1" applyAlignment="1" applyProtection="1">
      <alignment horizontal="centerContinuous" vertical="center"/>
    </xf>
    <xf numFmtId="164" fontId="5" fillId="0" borderId="0" xfId="1" applyFont="1" applyAlignment="1" applyProtection="1">
      <alignment horizontal="left" vertical="center"/>
    </xf>
    <xf numFmtId="3" fontId="14" fillId="0" borderId="0" xfId="1" applyNumberFormat="1" applyFont="1" applyAlignment="1" applyProtection="1">
      <alignment vertical="center"/>
    </xf>
    <xf numFmtId="165" fontId="2" fillId="0" borderId="0" xfId="1" applyNumberFormat="1" applyFont="1" applyAlignment="1" applyProtection="1">
      <alignment horizontal="center" vertical="center"/>
    </xf>
    <xf numFmtId="1" fontId="2" fillId="0" borderId="44" xfId="1" applyNumberFormat="1" applyFont="1" applyBorder="1" applyAlignment="1" applyProtection="1">
      <alignment horizontal="center" vertical="center"/>
    </xf>
    <xf numFmtId="164" fontId="2" fillId="0" borderId="15" xfId="1" applyNumberFormat="1" applyFont="1" applyBorder="1" applyAlignment="1" applyProtection="1">
      <alignment horizontal="center" vertical="center"/>
    </xf>
    <xf numFmtId="164" fontId="14" fillId="0" borderId="15" xfId="1" applyNumberFormat="1" applyFont="1" applyBorder="1" applyAlignment="1" applyProtection="1">
      <alignment horizontal="left" vertical="center"/>
    </xf>
    <xf numFmtId="164" fontId="2" fillId="0" borderId="15" xfId="1" applyNumberFormat="1" applyFont="1" applyBorder="1" applyAlignment="1" applyProtection="1">
      <alignment horizontal="left" vertical="center"/>
    </xf>
    <xf numFmtId="164" fontId="2" fillId="0" borderId="0" xfId="1" applyFont="1" applyBorder="1" applyAlignment="1" applyProtection="1">
      <alignment horizontal="centerContinuous" vertical="center"/>
    </xf>
    <xf numFmtId="1" fontId="2" fillId="0" borderId="46" xfId="1" applyNumberFormat="1" applyFont="1" applyBorder="1" applyAlignment="1" applyProtection="1">
      <alignment horizontal="center" vertical="center"/>
    </xf>
    <xf numFmtId="164" fontId="14" fillId="0" borderId="19" xfId="1" applyNumberFormat="1" applyFont="1" applyBorder="1" applyAlignment="1" applyProtection="1">
      <alignment horizontal="left" vertical="center"/>
    </xf>
    <xf numFmtId="164" fontId="2" fillId="0" borderId="19" xfId="1" applyNumberFormat="1" applyFont="1" applyBorder="1" applyAlignment="1" applyProtection="1">
      <alignment horizontal="left" vertical="center"/>
    </xf>
    <xf numFmtId="1" fontId="2" fillId="0" borderId="47" xfId="1" applyNumberFormat="1" applyFont="1" applyBorder="1" applyAlignment="1" applyProtection="1">
      <alignment horizontal="center" vertical="center"/>
    </xf>
    <xf numFmtId="164" fontId="2" fillId="0" borderId="0" xfId="1" applyNumberFormat="1" applyFont="1" applyBorder="1" applyAlignment="1" applyProtection="1">
      <alignment horizontal="center" vertical="center"/>
    </xf>
    <xf numFmtId="164" fontId="14" fillId="0" borderId="0" xfId="1" applyNumberFormat="1" applyFont="1" applyBorder="1" applyAlignment="1" applyProtection="1">
      <alignment horizontal="left" vertical="center"/>
    </xf>
    <xf numFmtId="164" fontId="2" fillId="0" borderId="0" xfId="1" applyNumberFormat="1" applyFont="1" applyBorder="1" applyAlignment="1" applyProtection="1">
      <alignment horizontal="left" vertical="center"/>
    </xf>
    <xf numFmtId="164" fontId="2" fillId="3" borderId="0" xfId="1" applyFont="1" applyFill="1" applyBorder="1" applyAlignment="1" applyProtection="1">
      <alignment horizontal="centerContinuous" vertical="center"/>
    </xf>
    <xf numFmtId="1" fontId="13" fillId="0" borderId="49" xfId="1" applyNumberFormat="1" applyFont="1" applyBorder="1" applyAlignment="1" applyProtection="1">
      <alignment horizontal="center" vertical="center"/>
    </xf>
    <xf numFmtId="164" fontId="13" fillId="0" borderId="41" xfId="1" applyNumberFormat="1" applyFont="1" applyBorder="1" applyAlignment="1" applyProtection="1">
      <alignment horizontal="center" vertical="center"/>
    </xf>
    <xf numFmtId="164" fontId="8" fillId="0" borderId="41" xfId="1" applyNumberFormat="1" applyFont="1" applyBorder="1" applyAlignment="1" applyProtection="1">
      <alignment horizontal="left" vertical="center"/>
    </xf>
    <xf numFmtId="164" fontId="18" fillId="0" borderId="41" xfId="1" applyNumberFormat="1" applyFont="1" applyBorder="1" applyAlignment="1" applyProtection="1">
      <alignment horizontal="left" vertical="center"/>
    </xf>
    <xf numFmtId="165" fontId="8" fillId="0" borderId="42" xfId="1" applyNumberFormat="1" applyFont="1" applyFill="1" applyBorder="1" applyAlignment="1" applyProtection="1">
      <alignment horizontal="right" vertical="center"/>
    </xf>
    <xf numFmtId="1" fontId="2" fillId="0" borderId="0" xfId="1" applyNumberFormat="1" applyFont="1" applyAlignment="1" applyProtection="1">
      <alignment horizontal="center" vertical="center"/>
    </xf>
    <xf numFmtId="165" fontId="2" fillId="0" borderId="0" xfId="1" applyNumberFormat="1" applyFont="1" applyFill="1" applyAlignment="1" applyProtection="1">
      <alignment horizontal="right" vertical="center"/>
    </xf>
    <xf numFmtId="3" fontId="13" fillId="3" borderId="0" xfId="1" applyNumberFormat="1" applyFont="1" applyFill="1" applyBorder="1" applyAlignment="1" applyProtection="1">
      <alignment horizontal="centerContinuous" vertical="center"/>
    </xf>
    <xf numFmtId="164" fontId="2" fillId="3" borderId="0" xfId="1" applyNumberFormat="1" applyFont="1" applyFill="1" applyBorder="1" applyAlignment="1" applyProtection="1">
      <alignment horizontal="center" vertical="center"/>
    </xf>
    <xf numFmtId="1" fontId="13" fillId="0" borderId="52" xfId="1" applyNumberFormat="1" applyFont="1" applyBorder="1" applyAlignment="1" applyProtection="1">
      <alignment horizontal="center" vertical="center"/>
    </xf>
    <xf numFmtId="164" fontId="13" fillId="0" borderId="53" xfId="1" applyNumberFormat="1" applyFont="1" applyBorder="1" applyAlignment="1" applyProtection="1">
      <alignment horizontal="center" vertical="center"/>
    </xf>
    <xf numFmtId="164" fontId="8" fillId="0" borderId="53" xfId="1" applyNumberFormat="1" applyFont="1" applyBorder="1" applyAlignment="1" applyProtection="1">
      <alignment horizontal="left" vertical="center"/>
    </xf>
    <xf numFmtId="164" fontId="19" fillId="0" borderId="53" xfId="1" applyNumberFormat="1" applyFont="1" applyBorder="1" applyAlignment="1" applyProtection="1">
      <alignment horizontal="left" vertical="center"/>
    </xf>
    <xf numFmtId="3" fontId="8" fillId="0" borderId="0" xfId="1" applyNumberFormat="1" applyFont="1" applyBorder="1" applyAlignment="1" applyProtection="1">
      <alignment horizontal="centerContinuous" vertical="center"/>
    </xf>
    <xf numFmtId="164" fontId="15" fillId="0" borderId="53" xfId="1" applyNumberFormat="1" applyFont="1" applyBorder="1" applyAlignment="1" applyProtection="1">
      <alignment horizontal="left" vertical="center"/>
    </xf>
    <xf numFmtId="164" fontId="20" fillId="0" borderId="53" xfId="1" applyNumberFormat="1" applyFont="1" applyBorder="1" applyAlignment="1" applyProtection="1">
      <alignment horizontal="left" vertical="center"/>
    </xf>
    <xf numFmtId="164" fontId="21" fillId="0" borderId="53" xfId="1" applyNumberFormat="1" applyFont="1" applyBorder="1" applyAlignment="1" applyProtection="1">
      <alignment horizontal="left" vertical="center"/>
    </xf>
    <xf numFmtId="165" fontId="15" fillId="0" borderId="42" xfId="1" applyNumberFormat="1" applyFont="1" applyBorder="1" applyAlignment="1" applyProtection="1">
      <alignment horizontal="right" vertical="center"/>
    </xf>
    <xf numFmtId="164" fontId="9" fillId="0" borderId="0" xfId="1" applyNumberFormat="1" applyFont="1" applyBorder="1" applyAlignment="1" applyProtection="1">
      <alignment horizontal="left" vertical="center"/>
    </xf>
    <xf numFmtId="164" fontId="10" fillId="0" borderId="0" xfId="1" applyNumberFormat="1" applyFont="1" applyBorder="1" applyAlignment="1" applyProtection="1">
      <alignment horizontal="center" vertical="center"/>
    </xf>
    <xf numFmtId="3" fontId="14" fillId="3" borderId="5" xfId="1" applyNumberFormat="1" applyFont="1" applyFill="1" applyBorder="1" applyAlignment="1" applyProtection="1">
      <alignment horizontal="center" vertical="center"/>
    </xf>
    <xf numFmtId="165" fontId="5" fillId="3" borderId="5" xfId="1" applyNumberFormat="1" applyFont="1" applyFill="1" applyBorder="1" applyAlignment="1" applyProtection="1">
      <alignment horizontal="center" vertical="center"/>
    </xf>
    <xf numFmtId="1" fontId="2" fillId="0" borderId="54" xfId="1" applyNumberFormat="1" applyFont="1" applyBorder="1" applyAlignment="1" applyProtection="1">
      <alignment horizontal="center" vertical="center"/>
    </xf>
    <xf numFmtId="1" fontId="2" fillId="0" borderId="55" xfId="1" applyNumberFormat="1" applyFont="1" applyBorder="1" applyAlignment="1" applyProtection="1">
      <alignment horizontal="center" vertical="center"/>
    </xf>
    <xf numFmtId="1" fontId="2" fillId="0" borderId="57" xfId="1" applyNumberFormat="1" applyFont="1" applyBorder="1" applyAlignment="1" applyProtection="1">
      <alignment horizontal="center" vertical="center"/>
    </xf>
    <xf numFmtId="164" fontId="2" fillId="0" borderId="58" xfId="1" applyNumberFormat="1" applyFont="1" applyBorder="1" applyAlignment="1" applyProtection="1">
      <alignment horizontal="center" vertical="center"/>
    </xf>
    <xf numFmtId="164" fontId="22" fillId="0" borderId="58" xfId="1" applyNumberFormat="1" applyFont="1" applyBorder="1" applyAlignment="1" applyProtection="1">
      <alignment horizontal="left" vertical="center"/>
    </xf>
    <xf numFmtId="164" fontId="13" fillId="0" borderId="58" xfId="1" applyNumberFormat="1" applyFont="1" applyBorder="1" applyAlignment="1" applyProtection="1">
      <alignment horizontal="left" vertical="center"/>
    </xf>
    <xf numFmtId="3" fontId="14" fillId="0" borderId="0" xfId="1" applyNumberFormat="1" applyFont="1" applyAlignment="1" applyProtection="1">
      <alignment horizontal="center" vertical="center"/>
    </xf>
    <xf numFmtId="1" fontId="2" fillId="0" borderId="61" xfId="1" applyNumberFormat="1" applyFont="1" applyBorder="1" applyAlignment="1" applyProtection="1">
      <alignment horizontal="center" vertical="center"/>
    </xf>
    <xf numFmtId="164" fontId="2" fillId="0" borderId="62" xfId="1" applyNumberFormat="1" applyFont="1" applyBorder="1" applyAlignment="1" applyProtection="1">
      <alignment horizontal="center" vertical="center"/>
    </xf>
    <xf numFmtId="164" fontId="14" fillId="0" borderId="62" xfId="1" applyNumberFormat="1" applyFont="1" applyBorder="1" applyAlignment="1" applyProtection="1">
      <alignment horizontal="left" vertical="center"/>
    </xf>
    <xf numFmtId="164" fontId="2" fillId="0" borderId="62" xfId="1" applyNumberFormat="1" applyFont="1" applyBorder="1" applyAlignment="1" applyProtection="1">
      <alignment horizontal="left" vertical="center"/>
    </xf>
    <xf numFmtId="3" fontId="14" fillId="3" borderId="62" xfId="1" applyNumberFormat="1" applyFont="1" applyFill="1" applyBorder="1" applyAlignment="1" applyProtection="1">
      <alignment horizontal="right" vertical="center"/>
    </xf>
    <xf numFmtId="2" fontId="2" fillId="0" borderId="0" xfId="1" applyNumberFormat="1" applyFont="1" applyBorder="1" applyAlignment="1" applyProtection="1">
      <alignment horizontal="centerContinuous" vertical="center"/>
    </xf>
    <xf numFmtId="1" fontId="2" fillId="0" borderId="64" xfId="1" applyNumberFormat="1" applyFont="1" applyBorder="1" applyAlignment="1" applyProtection="1">
      <alignment horizontal="center" vertical="center"/>
    </xf>
    <xf numFmtId="164" fontId="2" fillId="0" borderId="65" xfId="1" applyNumberFormat="1" applyFont="1" applyBorder="1" applyAlignment="1" applyProtection="1">
      <alignment horizontal="center" vertical="center"/>
    </xf>
    <xf numFmtId="164" fontId="14" fillId="0" borderId="65" xfId="1" applyNumberFormat="1" applyFont="1" applyBorder="1" applyAlignment="1" applyProtection="1">
      <alignment horizontal="left" vertical="center"/>
    </xf>
    <xf numFmtId="164" fontId="2" fillId="0" borderId="65" xfId="1" applyNumberFormat="1" applyFont="1" applyBorder="1" applyAlignment="1" applyProtection="1">
      <alignment horizontal="left" vertical="center"/>
    </xf>
    <xf numFmtId="3" fontId="14" fillId="3" borderId="65" xfId="1" applyNumberFormat="1" applyFont="1" applyFill="1" applyBorder="1" applyAlignment="1" applyProtection="1">
      <alignment horizontal="right" vertical="center"/>
    </xf>
    <xf numFmtId="165" fontId="2" fillId="0" borderId="66" xfId="1" applyNumberFormat="1" applyFont="1" applyFill="1" applyBorder="1" applyAlignment="1" applyProtection="1">
      <alignment horizontal="right" vertical="center"/>
    </xf>
    <xf numFmtId="1" fontId="2" fillId="0" borderId="67" xfId="1" applyNumberFormat="1" applyFont="1" applyBorder="1" applyAlignment="1" applyProtection="1">
      <alignment horizontal="center" vertical="center"/>
    </xf>
    <xf numFmtId="3" fontId="14" fillId="0" borderId="23" xfId="1" applyNumberFormat="1" applyFont="1" applyBorder="1" applyAlignment="1" applyProtection="1">
      <alignment horizontal="right" vertical="center"/>
    </xf>
    <xf numFmtId="0" fontId="14" fillId="0" borderId="0" xfId="2" applyFont="1" applyAlignment="1" applyProtection="1">
      <alignment vertical="center"/>
    </xf>
    <xf numFmtId="165" fontId="2" fillId="0" borderId="0" xfId="2" applyNumberFormat="1" applyFont="1" applyAlignment="1" applyProtection="1">
      <alignment vertical="center"/>
    </xf>
    <xf numFmtId="164" fontId="5" fillId="0" borderId="0" xfId="1" applyFont="1" applyBorder="1" applyAlignment="1" applyProtection="1">
      <alignment horizontal="right" vertical="center"/>
    </xf>
    <xf numFmtId="0" fontId="2" fillId="0" borderId="0" xfId="3" applyFont="1" applyProtection="1"/>
    <xf numFmtId="164" fontId="5" fillId="0" borderId="0" xfId="1" applyFont="1" applyBorder="1" applyAlignment="1" applyProtection="1">
      <alignment vertical="center"/>
    </xf>
    <xf numFmtId="164" fontId="22" fillId="0" borderId="9" xfId="1" applyFont="1" applyBorder="1" applyAlignment="1" applyProtection="1">
      <alignment horizontal="center" vertical="center"/>
    </xf>
    <xf numFmtId="165" fontId="8" fillId="0" borderId="9" xfId="1" applyNumberFormat="1" applyFont="1" applyBorder="1" applyAlignment="1" applyProtection="1">
      <alignment horizontal="centerContinuous" vertical="center"/>
    </xf>
    <xf numFmtId="164" fontId="8" fillId="0" borderId="0" xfId="1" applyFont="1" applyBorder="1" applyAlignment="1" applyProtection="1">
      <alignment horizontal="centerContinuous" vertical="center"/>
    </xf>
    <xf numFmtId="0" fontId="8" fillId="0" borderId="0" xfId="2" applyFont="1" applyBorder="1" applyAlignment="1" applyProtection="1">
      <alignment horizontal="centerContinuous" vertical="center"/>
    </xf>
    <xf numFmtId="165" fontId="8" fillId="0" borderId="9" xfId="1" applyNumberFormat="1" applyFont="1" applyBorder="1" applyAlignment="1" applyProtection="1">
      <alignment horizontal="center" vertical="center"/>
    </xf>
    <xf numFmtId="1" fontId="2" fillId="0" borderId="69" xfId="1" applyNumberFormat="1" applyFont="1" applyBorder="1" applyAlignment="1" applyProtection="1">
      <alignment horizontal="center" vertical="center"/>
    </xf>
    <xf numFmtId="164" fontId="5" fillId="0" borderId="70" xfId="1" applyFont="1" applyBorder="1" applyAlignment="1" applyProtection="1">
      <alignment horizontal="left" vertical="center"/>
    </xf>
    <xf numFmtId="164" fontId="23" fillId="0" borderId="70" xfId="1" applyFont="1" applyBorder="1" applyAlignment="1" applyProtection="1">
      <alignment horizontal="left" vertical="center"/>
    </xf>
    <xf numFmtId="164" fontId="2" fillId="0" borderId="70" xfId="1" applyFont="1" applyBorder="1" applyAlignment="1" applyProtection="1">
      <alignment vertical="center"/>
    </xf>
    <xf numFmtId="3" fontId="22" fillId="4" borderId="50" xfId="1" applyNumberFormat="1" applyFont="1" applyFill="1" applyBorder="1" applyAlignment="1" applyProtection="1">
      <alignment vertical="center"/>
    </xf>
    <xf numFmtId="165" fontId="5" fillId="0" borderId="71" xfId="1" applyNumberFormat="1" applyFont="1" applyBorder="1" applyAlignment="1" applyProtection="1">
      <alignment horizontal="right" vertical="center"/>
    </xf>
    <xf numFmtId="1" fontId="2" fillId="0" borderId="0" xfId="1" applyNumberFormat="1" applyFont="1" applyBorder="1" applyAlignment="1" applyProtection="1">
      <alignment horizontal="center" vertical="center"/>
    </xf>
    <xf numFmtId="164" fontId="2" fillId="0" borderId="0" xfId="1" applyFont="1" applyBorder="1" applyAlignment="1" applyProtection="1">
      <alignment horizontal="center" vertical="center"/>
    </xf>
    <xf numFmtId="164" fontId="14" fillId="0" borderId="0" xfId="1" applyFont="1" applyBorder="1" applyAlignment="1" applyProtection="1">
      <alignment vertical="center"/>
    </xf>
    <xf numFmtId="165" fontId="5" fillId="0" borderId="0" xfId="1" applyNumberFormat="1" applyFont="1" applyBorder="1" applyAlignment="1" applyProtection="1">
      <alignment horizontal="right" vertical="center"/>
    </xf>
    <xf numFmtId="1" fontId="2" fillId="0" borderId="72" xfId="1" applyNumberFormat="1" applyFont="1" applyBorder="1" applyAlignment="1" applyProtection="1">
      <alignment horizontal="center" vertical="center"/>
    </xf>
    <xf numFmtId="164" fontId="2" fillId="0" borderId="15" xfId="1" applyFont="1" applyBorder="1" applyAlignment="1" applyProtection="1">
      <alignment horizontal="center" vertical="center"/>
    </xf>
    <xf numFmtId="164" fontId="14" fillId="0" borderId="15" xfId="1" applyFont="1" applyBorder="1" applyAlignment="1" applyProtection="1">
      <alignment vertical="center"/>
    </xf>
    <xf numFmtId="164" fontId="2" fillId="0" borderId="15" xfId="1" applyFont="1" applyBorder="1" applyAlignment="1" applyProtection="1">
      <alignment vertical="center"/>
    </xf>
    <xf numFmtId="165" fontId="2" fillId="0" borderId="73" xfId="1" applyNumberFormat="1" applyFont="1" applyBorder="1" applyAlignment="1" applyProtection="1">
      <alignment horizontal="right" vertical="center"/>
    </xf>
    <xf numFmtId="1" fontId="2" fillId="0" borderId="74" xfId="1" applyNumberFormat="1" applyFont="1" applyBorder="1" applyAlignment="1" applyProtection="1">
      <alignment horizontal="center" vertical="center"/>
    </xf>
    <xf numFmtId="164" fontId="2" fillId="0" borderId="19" xfId="1" applyFont="1" applyBorder="1" applyAlignment="1" applyProtection="1">
      <alignment horizontal="center" vertical="center"/>
    </xf>
    <xf numFmtId="164" fontId="14" fillId="0" borderId="19" xfId="1" applyFont="1" applyBorder="1" applyAlignment="1" applyProtection="1">
      <alignment vertical="center"/>
    </xf>
    <xf numFmtId="164" fontId="2" fillId="0" borderId="19" xfId="1" applyFont="1" applyBorder="1" applyAlignment="1" applyProtection="1">
      <alignment vertical="center"/>
    </xf>
    <xf numFmtId="3" fontId="2" fillId="0" borderId="76" xfId="1" applyNumberFormat="1" applyFont="1" applyBorder="1" applyAlignment="1" applyProtection="1">
      <alignment horizontal="right" vertical="center"/>
    </xf>
    <xf numFmtId="170" fontId="14" fillId="3" borderId="0" xfId="3" applyNumberFormat="1" applyFont="1" applyFill="1" applyBorder="1" applyAlignment="1" applyProtection="1">
      <alignment vertical="center"/>
    </xf>
    <xf numFmtId="164" fontId="14" fillId="3" borderId="5" xfId="1" applyFont="1" applyFill="1" applyBorder="1" applyAlignment="1" applyProtection="1">
      <alignment horizontal="center" vertical="center"/>
    </xf>
    <xf numFmtId="165" fontId="2" fillId="3" borderId="76" xfId="1" applyNumberFormat="1" applyFont="1" applyFill="1" applyBorder="1" applyAlignment="1" applyProtection="1">
      <alignment horizontal="right" vertical="center"/>
    </xf>
    <xf numFmtId="1" fontId="2" fillId="0" borderId="78" xfId="1" applyNumberFormat="1" applyFont="1" applyBorder="1" applyAlignment="1" applyProtection="1">
      <alignment horizontal="center" vertical="center"/>
    </xf>
    <xf numFmtId="164" fontId="2" fillId="0" borderId="79" xfId="1" applyFont="1" applyBorder="1" applyAlignment="1" applyProtection="1">
      <alignment horizontal="center" vertical="center"/>
    </xf>
    <xf numFmtId="164" fontId="5" fillId="0" borderId="79" xfId="1" applyFont="1" applyBorder="1" applyAlignment="1" applyProtection="1">
      <alignment vertical="center"/>
    </xf>
    <xf numFmtId="165" fontId="5" fillId="0" borderId="80" xfId="1" applyNumberFormat="1" applyFont="1" applyBorder="1" applyAlignment="1" applyProtection="1">
      <alignment horizontal="right" vertical="center"/>
    </xf>
    <xf numFmtId="164" fontId="23" fillId="0" borderId="70" xfId="1" applyFont="1" applyBorder="1" applyAlignment="1" applyProtection="1">
      <alignment vertical="center"/>
    </xf>
    <xf numFmtId="164" fontId="5" fillId="0" borderId="70" xfId="1" applyFont="1" applyBorder="1" applyAlignment="1" applyProtection="1">
      <alignment vertical="center"/>
    </xf>
    <xf numFmtId="164" fontId="14" fillId="0" borderId="81" xfId="1" applyFont="1" applyBorder="1" applyAlignment="1" applyProtection="1">
      <alignment horizontal="center" vertical="center"/>
    </xf>
    <xf numFmtId="165" fontId="23" fillId="0" borderId="71" xfId="1" applyNumberFormat="1" applyFont="1" applyBorder="1" applyAlignment="1" applyProtection="1">
      <alignment horizontal="right" vertical="center"/>
    </xf>
    <xf numFmtId="168" fontId="2" fillId="0" borderId="0" xfId="3" applyNumberFormat="1" applyFont="1" applyProtection="1"/>
    <xf numFmtId="164" fontId="14" fillId="0" borderId="0" xfId="1" applyFont="1" applyBorder="1" applyAlignment="1" applyProtection="1">
      <alignment horizontal="center" vertical="center"/>
    </xf>
    <xf numFmtId="165" fontId="2" fillId="0" borderId="0" xfId="1" applyNumberFormat="1" applyFont="1" applyBorder="1" applyAlignment="1" applyProtection="1">
      <alignment horizontal="center" vertical="center"/>
    </xf>
    <xf numFmtId="0" fontId="5" fillId="0" borderId="0" xfId="3" applyFont="1" applyBorder="1" applyAlignment="1" applyProtection="1">
      <alignment horizontal="center" vertical="center"/>
    </xf>
    <xf numFmtId="164" fontId="5" fillId="0" borderId="0" xfId="1" applyFont="1" applyBorder="1" applyAlignment="1" applyProtection="1">
      <alignment horizontal="center" vertical="center"/>
    </xf>
    <xf numFmtId="164" fontId="2" fillId="0" borderId="15" xfId="1" applyFont="1" applyBorder="1" applyAlignment="1" applyProtection="1">
      <alignment horizontal="left" vertical="center"/>
    </xf>
    <xf numFmtId="164" fontId="14" fillId="0" borderId="15" xfId="1" applyFont="1" applyBorder="1" applyAlignment="1" applyProtection="1">
      <alignment horizontal="left" vertical="center"/>
    </xf>
    <xf numFmtId="1" fontId="2" fillId="3" borderId="74" xfId="1" applyNumberFormat="1" applyFont="1" applyFill="1" applyBorder="1" applyAlignment="1" applyProtection="1">
      <alignment horizontal="center" vertical="center"/>
    </xf>
    <xf numFmtId="164" fontId="2" fillId="3" borderId="19" xfId="1" applyFont="1" applyFill="1" applyBorder="1" applyAlignment="1" applyProtection="1">
      <alignment horizontal="center" vertical="center"/>
    </xf>
    <xf numFmtId="164" fontId="14" fillId="3" borderId="19" xfId="1" applyFont="1" applyFill="1" applyBorder="1" applyAlignment="1" applyProtection="1">
      <alignment vertical="center"/>
    </xf>
    <xf numFmtId="164" fontId="2" fillId="3" borderId="19" xfId="1" applyFont="1" applyFill="1" applyBorder="1" applyAlignment="1" applyProtection="1">
      <alignment vertical="center"/>
    </xf>
    <xf numFmtId="164" fontId="23" fillId="0" borderId="79" xfId="1" applyFont="1" applyBorder="1" applyAlignment="1" applyProtection="1">
      <alignment vertical="center"/>
    </xf>
    <xf numFmtId="165" fontId="23" fillId="0" borderId="80" xfId="1" applyNumberFormat="1" applyFont="1" applyBorder="1" applyAlignment="1" applyProtection="1">
      <alignment horizontal="right" vertical="center"/>
    </xf>
    <xf numFmtId="164" fontId="24" fillId="0" borderId="70" xfId="1" applyFont="1" applyBorder="1" applyAlignment="1" applyProtection="1">
      <alignment vertical="center"/>
    </xf>
    <xf numFmtId="164" fontId="9" fillId="0" borderId="0" xfId="1" applyFont="1" applyBorder="1" applyAlignment="1" applyProtection="1">
      <alignment horizontal="left" vertical="center"/>
    </xf>
    <xf numFmtId="3" fontId="14" fillId="0" borderId="0" xfId="1" applyNumberFormat="1" applyFont="1" applyBorder="1" applyAlignment="1" applyProtection="1">
      <alignment vertical="center"/>
    </xf>
    <xf numFmtId="164" fontId="19" fillId="0" borderId="0" xfId="1" applyFont="1" applyBorder="1" applyAlignment="1" applyProtection="1">
      <alignment horizontal="center" vertical="center"/>
    </xf>
    <xf numFmtId="1" fontId="2" fillId="0" borderId="85" xfId="1" applyNumberFormat="1" applyFont="1" applyBorder="1" applyAlignment="1" applyProtection="1">
      <alignment horizontal="center" vertical="center"/>
    </xf>
    <xf numFmtId="164" fontId="5" fillId="0" borderId="86" xfId="1" applyFont="1" applyBorder="1" applyAlignment="1" applyProtection="1">
      <alignment horizontal="left" vertical="center"/>
    </xf>
    <xf numFmtId="164" fontId="2" fillId="0" borderId="86" xfId="1" applyFont="1" applyBorder="1" applyAlignment="1" applyProtection="1">
      <alignment horizontal="left" vertical="center"/>
    </xf>
    <xf numFmtId="164" fontId="2" fillId="0" borderId="86" xfId="1" applyFont="1" applyBorder="1" applyAlignment="1" applyProtection="1">
      <alignment vertical="center"/>
    </xf>
    <xf numFmtId="164" fontId="14" fillId="4" borderId="87" xfId="1" applyFont="1" applyFill="1" applyBorder="1" applyAlignment="1" applyProtection="1">
      <alignment horizontal="center" vertical="center"/>
    </xf>
    <xf numFmtId="165" fontId="5" fillId="3" borderId="88" xfId="1" applyNumberFormat="1" applyFont="1" applyFill="1" applyBorder="1" applyAlignment="1" applyProtection="1">
      <alignment horizontal="right" vertical="center"/>
    </xf>
    <xf numFmtId="1" fontId="2" fillId="0" borderId="89" xfId="1" applyNumberFormat="1" applyFont="1" applyBorder="1" applyAlignment="1" applyProtection="1">
      <alignment horizontal="center" vertical="center"/>
    </xf>
    <xf numFmtId="164" fontId="14" fillId="4" borderId="8" xfId="1" applyFont="1" applyFill="1" applyBorder="1" applyAlignment="1" applyProtection="1">
      <alignment horizontal="center" vertical="center"/>
    </xf>
    <xf numFmtId="1" fontId="2" fillId="0" borderId="92" xfId="1" applyNumberFormat="1" applyFont="1" applyBorder="1" applyAlignment="1" applyProtection="1">
      <alignment horizontal="center" vertical="center"/>
    </xf>
    <xf numFmtId="164" fontId="5" fillId="0" borderId="5" xfId="1" applyFont="1" applyBorder="1" applyAlignment="1" applyProtection="1">
      <alignment horizontal="left" vertical="center"/>
    </xf>
    <xf numFmtId="164" fontId="10" fillId="0" borderId="5" xfId="1" applyFont="1" applyBorder="1" applyAlignment="1" applyProtection="1">
      <alignment horizontal="left" vertical="center"/>
    </xf>
    <xf numFmtId="164" fontId="2" fillId="0" borderId="5" xfId="1" applyFont="1" applyBorder="1" applyAlignment="1" applyProtection="1">
      <alignment vertical="center"/>
    </xf>
    <xf numFmtId="165" fontId="2" fillId="0" borderId="88" xfId="1" applyNumberFormat="1" applyFont="1" applyBorder="1" applyAlignment="1" applyProtection="1">
      <alignment horizontal="right" vertical="center"/>
    </xf>
    <xf numFmtId="164" fontId="2" fillId="0" borderId="19" xfId="1" applyFont="1" applyBorder="1" applyAlignment="1" applyProtection="1">
      <alignment horizontal="left" vertical="center"/>
    </xf>
    <xf numFmtId="164" fontId="14" fillId="0" borderId="83" xfId="1" applyFont="1" applyBorder="1" applyAlignment="1" applyProtection="1">
      <alignment horizontal="center" vertical="center"/>
    </xf>
    <xf numFmtId="164" fontId="14" fillId="0" borderId="82" xfId="1" applyFont="1" applyBorder="1" applyAlignment="1" applyProtection="1">
      <alignment horizontal="center" vertical="center"/>
    </xf>
    <xf numFmtId="164" fontId="2" fillId="0" borderId="70" xfId="1" applyFont="1" applyBorder="1" applyAlignment="1" applyProtection="1">
      <alignment horizontal="center" vertical="center"/>
    </xf>
    <xf numFmtId="165" fontId="2" fillId="0" borderId="76" xfId="1" applyNumberFormat="1" applyFont="1" applyBorder="1" applyAlignment="1" applyProtection="1">
      <alignment horizontal="right" vertical="center"/>
    </xf>
    <xf numFmtId="164" fontId="2" fillId="0" borderId="94" xfId="1" applyFont="1" applyBorder="1" applyAlignment="1" applyProtection="1">
      <alignment horizontal="center" vertical="center"/>
    </xf>
    <xf numFmtId="170" fontId="14" fillId="0" borderId="0" xfId="1" applyNumberFormat="1" applyFont="1" applyAlignment="1" applyProtection="1">
      <alignment horizontal="right" vertical="center"/>
    </xf>
    <xf numFmtId="165" fontId="2" fillId="0" borderId="0" xfId="1" applyNumberFormat="1" applyFont="1" applyAlignment="1" applyProtection="1">
      <alignment horizontal="right" vertical="center"/>
    </xf>
    <xf numFmtId="164" fontId="14" fillId="5" borderId="82" xfId="1" applyFont="1" applyFill="1" applyBorder="1" applyAlignment="1" applyProtection="1">
      <alignment horizontal="center" vertical="center"/>
    </xf>
    <xf numFmtId="165" fontId="2" fillId="0" borderId="95" xfId="1" applyNumberFormat="1" applyFont="1" applyFill="1" applyBorder="1" applyAlignment="1" applyProtection="1">
      <alignment horizontal="right" vertical="center"/>
    </xf>
    <xf numFmtId="164" fontId="14" fillId="0" borderId="83" xfId="1" applyFont="1" applyFill="1" applyBorder="1" applyAlignment="1" applyProtection="1">
      <alignment horizontal="center" vertical="center"/>
    </xf>
    <xf numFmtId="164" fontId="14" fillId="5" borderId="81" xfId="1" applyFont="1" applyFill="1" applyBorder="1" applyAlignment="1" applyProtection="1">
      <alignment horizontal="center" vertical="center"/>
    </xf>
    <xf numFmtId="165" fontId="23" fillId="0" borderId="97" xfId="1" applyNumberFormat="1" applyFont="1" applyFill="1" applyBorder="1" applyAlignment="1" applyProtection="1">
      <alignment horizontal="right" vertical="center"/>
    </xf>
    <xf numFmtId="164" fontId="14" fillId="5" borderId="83" xfId="1" applyFont="1" applyFill="1" applyBorder="1" applyAlignment="1" applyProtection="1">
      <alignment horizontal="center" vertical="center"/>
    </xf>
    <xf numFmtId="165" fontId="2" fillId="0" borderId="96" xfId="1" applyNumberFormat="1" applyFont="1" applyFill="1" applyBorder="1" applyAlignment="1" applyProtection="1">
      <alignment horizontal="right" vertical="center"/>
    </xf>
    <xf numFmtId="1" fontId="2" fillId="0" borderId="98" xfId="1" applyNumberFormat="1" applyFont="1" applyBorder="1" applyAlignment="1" applyProtection="1">
      <alignment horizontal="center" vertical="center"/>
    </xf>
    <xf numFmtId="164" fontId="2" fillId="0" borderId="62" xfId="1" applyFont="1" applyBorder="1" applyAlignment="1" applyProtection="1">
      <alignment horizontal="center" vertical="center"/>
    </xf>
    <xf numFmtId="164" fontId="23" fillId="0" borderId="62" xfId="1" applyFont="1" applyBorder="1" applyAlignment="1" applyProtection="1">
      <alignment vertical="center"/>
    </xf>
    <xf numFmtId="164" fontId="14" fillId="5" borderId="99" xfId="1" applyFont="1" applyFill="1" applyBorder="1" applyAlignment="1" applyProtection="1">
      <alignment horizontal="center" vertical="center"/>
    </xf>
    <xf numFmtId="165" fontId="23" fillId="0" borderId="100" xfId="1" applyNumberFormat="1" applyFont="1" applyFill="1" applyBorder="1" applyAlignment="1" applyProtection="1">
      <alignment horizontal="right" vertical="center"/>
    </xf>
    <xf numFmtId="170" fontId="14" fillId="0" borderId="71" xfId="1" applyNumberFormat="1" applyFont="1" applyFill="1" applyBorder="1" applyAlignment="1" applyProtection="1">
      <alignment horizontal="center" vertical="center"/>
    </xf>
    <xf numFmtId="1" fontId="2" fillId="0" borderId="102" xfId="1" applyNumberFormat="1" applyFont="1" applyBorder="1" applyAlignment="1" applyProtection="1">
      <alignment horizontal="center" vertical="center"/>
    </xf>
    <xf numFmtId="164" fontId="2" fillId="0" borderId="23" xfId="1" applyFont="1" applyBorder="1" applyAlignment="1" applyProtection="1">
      <alignment horizontal="center" vertical="center"/>
    </xf>
    <xf numFmtId="164" fontId="23" fillId="0" borderId="23" xfId="1" applyFont="1" applyBorder="1" applyAlignment="1" applyProtection="1">
      <alignment vertical="center"/>
    </xf>
    <xf numFmtId="164" fontId="24" fillId="0" borderId="23" xfId="1" applyFont="1" applyBorder="1" applyAlignment="1" applyProtection="1">
      <alignment vertical="center"/>
    </xf>
    <xf numFmtId="165" fontId="23" fillId="0" borderId="104" xfId="1" applyNumberFormat="1" applyFont="1" applyFill="1" applyBorder="1" applyAlignment="1" applyProtection="1">
      <alignment horizontal="right" vertical="center"/>
    </xf>
    <xf numFmtId="164" fontId="14" fillId="0" borderId="0" xfId="1" applyFont="1" applyAlignment="1" applyProtection="1">
      <alignment horizontal="center" vertical="center"/>
    </xf>
    <xf numFmtId="165" fontId="2" fillId="0" borderId="0" xfId="1" applyNumberFormat="1" applyFont="1" applyFill="1" applyAlignment="1" applyProtection="1">
      <alignment vertical="center"/>
    </xf>
    <xf numFmtId="3" fontId="14" fillId="0" borderId="0" xfId="1" applyNumberFormat="1" applyFont="1" applyBorder="1" applyAlignment="1" applyProtection="1">
      <alignment horizontal="center" vertical="center"/>
    </xf>
    <xf numFmtId="165" fontId="5" fillId="0" borderId="0" xfId="1" applyNumberFormat="1" applyFont="1" applyFill="1" applyBorder="1" applyAlignment="1" applyProtection="1">
      <alignment horizontal="right" vertical="center"/>
    </xf>
    <xf numFmtId="1" fontId="24" fillId="3" borderId="105" xfId="1" applyNumberFormat="1" applyFont="1" applyFill="1" applyBorder="1" applyAlignment="1" applyProtection="1">
      <alignment horizontal="center" vertical="center"/>
    </xf>
    <xf numFmtId="164" fontId="24" fillId="3" borderId="82" xfId="1" applyFont="1" applyFill="1" applyBorder="1" applyAlignment="1" applyProtection="1">
      <alignment horizontal="left" vertical="center"/>
    </xf>
    <xf numFmtId="164" fontId="24" fillId="3" borderId="15" xfId="1" applyFont="1" applyFill="1" applyBorder="1" applyAlignment="1" applyProtection="1">
      <alignment horizontal="left" vertical="center"/>
    </xf>
    <xf numFmtId="164" fontId="24" fillId="3" borderId="15" xfId="1" applyFont="1" applyFill="1" applyBorder="1" applyAlignment="1" applyProtection="1">
      <alignment vertical="center"/>
    </xf>
    <xf numFmtId="164" fontId="14" fillId="3" borderId="73" xfId="1" applyFont="1" applyFill="1" applyBorder="1" applyAlignment="1" applyProtection="1">
      <alignment horizontal="center" vertical="center"/>
    </xf>
    <xf numFmtId="165" fontId="2" fillId="0" borderId="73" xfId="1" applyNumberFormat="1" applyFont="1" applyFill="1" applyBorder="1" applyAlignment="1" applyProtection="1">
      <alignment horizontal="right" vertical="center"/>
    </xf>
    <xf numFmtId="1" fontId="24" fillId="3" borderId="106" xfId="1" applyNumberFormat="1" applyFont="1" applyFill="1" applyBorder="1" applyAlignment="1" applyProtection="1">
      <alignment horizontal="center" vertical="center"/>
    </xf>
    <xf numFmtId="164" fontId="24" fillId="3" borderId="90" xfId="1" applyFont="1" applyFill="1" applyBorder="1" applyAlignment="1" applyProtection="1">
      <alignment horizontal="center" vertical="center"/>
    </xf>
    <xf numFmtId="164" fontId="24" fillId="3" borderId="107" xfId="1" applyFont="1" applyFill="1" applyBorder="1" applyAlignment="1" applyProtection="1">
      <alignment vertical="center"/>
    </xf>
    <xf numFmtId="164" fontId="14" fillId="5" borderId="75" xfId="1" applyFont="1" applyFill="1" applyBorder="1" applyAlignment="1" applyProtection="1">
      <alignment horizontal="center" vertical="center"/>
    </xf>
    <xf numFmtId="1" fontId="24" fillId="3" borderId="108" xfId="1" applyNumberFormat="1" applyFont="1" applyFill="1" applyBorder="1" applyAlignment="1" applyProtection="1">
      <alignment horizontal="center" vertical="center"/>
    </xf>
    <xf numFmtId="164" fontId="24" fillId="3" borderId="0" xfId="1" applyFont="1" applyFill="1" applyBorder="1" applyAlignment="1" applyProtection="1">
      <alignment vertical="center"/>
    </xf>
    <xf numFmtId="164" fontId="14" fillId="5" borderId="91" xfId="1" applyFont="1" applyFill="1" applyBorder="1" applyAlignment="1" applyProtection="1">
      <alignment horizontal="center" vertical="center"/>
    </xf>
    <xf numFmtId="1" fontId="24" fillId="3" borderId="109" xfId="1" applyNumberFormat="1" applyFont="1" applyFill="1" applyBorder="1" applyAlignment="1" applyProtection="1">
      <alignment horizontal="center" vertical="center"/>
    </xf>
    <xf numFmtId="164" fontId="24" fillId="3" borderId="81" xfId="1" applyFont="1" applyFill="1" applyBorder="1" applyAlignment="1" applyProtection="1">
      <alignment horizontal="center" vertical="center"/>
    </xf>
    <xf numFmtId="164" fontId="23" fillId="3" borderId="70" xfId="1" applyFont="1" applyFill="1" applyBorder="1" applyAlignment="1" applyProtection="1">
      <alignment vertical="center"/>
    </xf>
    <xf numFmtId="164" fontId="14" fillId="5" borderId="71" xfId="1" applyFont="1" applyFill="1" applyBorder="1" applyAlignment="1" applyProtection="1">
      <alignment horizontal="center" vertical="center"/>
    </xf>
    <xf numFmtId="165" fontId="23" fillId="0" borderId="71" xfId="1" applyNumberFormat="1" applyFont="1" applyFill="1" applyBorder="1" applyAlignment="1" applyProtection="1">
      <alignment horizontal="right" vertical="center"/>
    </xf>
    <xf numFmtId="164" fontId="2" fillId="0" borderId="8" xfId="1" applyFont="1" applyBorder="1" applyAlignment="1" applyProtection="1">
      <alignment horizontal="center" vertical="center"/>
    </xf>
    <xf numFmtId="164" fontId="14" fillId="0" borderId="91" xfId="1" applyFont="1" applyBorder="1" applyAlignment="1" applyProtection="1">
      <alignment horizontal="center" vertical="center"/>
    </xf>
    <xf numFmtId="164" fontId="3" fillId="0" borderId="0" xfId="1" applyFont="1" applyAlignment="1" applyProtection="1">
      <alignment horizontal="center" vertical="center"/>
    </xf>
    <xf numFmtId="1" fontId="24" fillId="3" borderId="110" xfId="1" applyNumberFormat="1" applyFont="1" applyFill="1" applyBorder="1" applyAlignment="1" applyProtection="1">
      <alignment horizontal="center" vertical="center"/>
    </xf>
    <xf numFmtId="164" fontId="24" fillId="3" borderId="86" xfId="1" applyFont="1" applyFill="1" applyBorder="1" applyAlignment="1" applyProtection="1">
      <alignment horizontal="center" vertical="center"/>
    </xf>
    <xf numFmtId="164" fontId="24" fillId="3" borderId="86" xfId="1" applyFont="1" applyFill="1" applyBorder="1" applyAlignment="1" applyProtection="1">
      <alignment vertical="center"/>
    </xf>
    <xf numFmtId="164" fontId="14" fillId="3" borderId="88" xfId="1" applyFont="1" applyFill="1" applyBorder="1" applyAlignment="1" applyProtection="1">
      <alignment horizontal="center" vertical="center"/>
    </xf>
    <xf numFmtId="165" fontId="24" fillId="0" borderId="88" xfId="1" applyNumberFormat="1" applyFont="1" applyFill="1" applyBorder="1" applyAlignment="1" applyProtection="1">
      <alignment horizontal="right" vertical="center"/>
    </xf>
    <xf numFmtId="164" fontId="24" fillId="3" borderId="0" xfId="1" applyFont="1" applyFill="1" applyBorder="1" applyAlignment="1" applyProtection="1">
      <alignment horizontal="center" vertical="center"/>
    </xf>
    <xf numFmtId="165" fontId="2" fillId="0" borderId="111" xfId="1" applyNumberFormat="1" applyFont="1" applyFill="1" applyBorder="1" applyAlignment="1" applyProtection="1">
      <alignment horizontal="right" vertical="center"/>
    </xf>
    <xf numFmtId="1" fontId="23" fillId="3" borderId="109" xfId="1" applyNumberFormat="1" applyFont="1" applyFill="1" applyBorder="1" applyAlignment="1" applyProtection="1">
      <alignment horizontal="center" vertical="center"/>
    </xf>
    <xf numFmtId="164" fontId="23" fillId="3" borderId="70" xfId="1" applyFont="1" applyFill="1" applyBorder="1" applyAlignment="1" applyProtection="1">
      <alignment horizontal="center" vertical="center"/>
    </xf>
    <xf numFmtId="164" fontId="23" fillId="3" borderId="70" xfId="1" applyFont="1" applyFill="1" applyBorder="1" applyAlignment="1" applyProtection="1">
      <alignment horizontal="left" vertical="center"/>
    </xf>
    <xf numFmtId="164" fontId="14" fillId="5" borderId="71" xfId="1" applyFont="1" applyFill="1" applyBorder="1" applyAlignment="1" applyProtection="1">
      <alignment horizontal="center" vertical="center" wrapText="1"/>
    </xf>
    <xf numFmtId="165" fontId="5" fillId="0" borderId="71" xfId="1" applyNumberFormat="1" applyFont="1" applyFill="1" applyBorder="1" applyAlignment="1" applyProtection="1">
      <alignment horizontal="right" vertical="center"/>
    </xf>
    <xf numFmtId="0" fontId="0" fillId="0" borderId="0" xfId="0" applyProtection="1"/>
    <xf numFmtId="0" fontId="14" fillId="5" borderId="68" xfId="3" applyFont="1" applyFill="1" applyBorder="1" applyProtection="1"/>
    <xf numFmtId="164" fontId="2" fillId="3" borderId="15" xfId="1" applyNumberFormat="1" applyFont="1" applyFill="1" applyBorder="1" applyAlignment="1" applyProtection="1">
      <alignment horizontal="left" vertical="center"/>
    </xf>
    <xf numFmtId="0" fontId="8" fillId="7" borderId="9" xfId="1" applyNumberFormat="1" applyFont="1" applyFill="1" applyBorder="1" applyAlignment="1" applyProtection="1">
      <alignment horizontal="center" vertical="center"/>
      <protection locked="0"/>
    </xf>
    <xf numFmtId="165" fontId="13" fillId="6" borderId="17" xfId="1" applyNumberFormat="1" applyFont="1" applyFill="1" applyBorder="1" applyAlignment="1" applyProtection="1">
      <alignment horizontal="right" vertical="center"/>
      <protection locked="0"/>
    </xf>
    <xf numFmtId="165" fontId="13" fillId="6" borderId="21" xfId="1" applyNumberFormat="1" applyFont="1" applyFill="1" applyBorder="1" applyAlignment="1" applyProtection="1">
      <alignment horizontal="right" vertical="center"/>
      <protection locked="0"/>
    </xf>
    <xf numFmtId="165" fontId="13" fillId="6" borderId="25" xfId="1" applyNumberFormat="1" applyFont="1" applyFill="1" applyBorder="1" applyAlignment="1" applyProtection="1">
      <alignment horizontal="right" vertical="center"/>
      <protection locked="0"/>
    </xf>
    <xf numFmtId="165" fontId="13" fillId="6" borderId="28" xfId="1" applyNumberFormat="1" applyFont="1" applyFill="1" applyBorder="1" applyAlignment="1" applyProtection="1">
      <alignment horizontal="right" vertical="center"/>
      <protection locked="0"/>
    </xf>
    <xf numFmtId="165" fontId="13" fillId="6" borderId="29" xfId="1" applyNumberFormat="1" applyFont="1" applyFill="1" applyBorder="1" applyAlignment="1" applyProtection="1">
      <alignment horizontal="right" vertical="center"/>
      <protection locked="0"/>
    </xf>
    <xf numFmtId="165" fontId="13" fillId="6" borderId="30" xfId="1" applyNumberFormat="1" applyFont="1" applyFill="1" applyBorder="1" applyAlignment="1" applyProtection="1">
      <alignment horizontal="right" vertical="center"/>
      <protection locked="0"/>
    </xf>
    <xf numFmtId="165" fontId="13" fillId="6" borderId="33" xfId="1" applyNumberFormat="1" applyFont="1" applyFill="1" applyBorder="1" applyAlignment="1" applyProtection="1">
      <alignment horizontal="right" vertical="center"/>
      <protection locked="0"/>
    </xf>
    <xf numFmtId="164" fontId="14" fillId="0" borderId="19" xfId="1" applyNumberFormat="1" applyFont="1" applyFill="1" applyBorder="1" applyAlignment="1" applyProtection="1">
      <alignment horizontal="left" vertical="center"/>
    </xf>
    <xf numFmtId="164" fontId="2" fillId="0" borderId="19" xfId="1" applyNumberFormat="1" applyFont="1" applyFill="1" applyBorder="1" applyAlignment="1" applyProtection="1">
      <alignment horizontal="left" vertical="center"/>
    </xf>
    <xf numFmtId="164" fontId="14" fillId="0" borderId="23" xfId="1" applyNumberFormat="1" applyFont="1" applyFill="1" applyBorder="1" applyAlignment="1" applyProtection="1">
      <alignment horizontal="left" vertical="center"/>
    </xf>
    <xf numFmtId="164" fontId="2" fillId="0" borderId="23" xfId="1" applyNumberFormat="1" applyFont="1" applyFill="1" applyBorder="1" applyAlignment="1" applyProtection="1">
      <alignment horizontal="left" vertical="center"/>
    </xf>
    <xf numFmtId="165" fontId="13" fillId="6" borderId="13" xfId="1" applyNumberFormat="1" applyFont="1" applyFill="1" applyBorder="1" applyAlignment="1" applyProtection="1">
      <alignment horizontal="right" vertical="center"/>
      <protection locked="0"/>
    </xf>
    <xf numFmtId="165" fontId="13" fillId="6" borderId="48" xfId="1" applyNumberFormat="1" applyFont="1" applyFill="1" applyBorder="1" applyAlignment="1" applyProtection="1">
      <alignment horizontal="right" vertical="center"/>
      <protection locked="0"/>
    </xf>
    <xf numFmtId="165" fontId="13" fillId="6" borderId="51" xfId="1" applyNumberFormat="1" applyFont="1" applyFill="1" applyBorder="1" applyAlignment="1" applyProtection="1">
      <alignment horizontal="right" vertical="center"/>
      <protection locked="0"/>
    </xf>
    <xf numFmtId="165" fontId="2" fillId="6" borderId="17" xfId="1" applyNumberFormat="1" applyFont="1" applyFill="1" applyBorder="1" applyAlignment="1" applyProtection="1">
      <alignment horizontal="right" vertical="center"/>
      <protection locked="0"/>
    </xf>
    <xf numFmtId="165" fontId="2" fillId="6" borderId="21" xfId="1" applyNumberFormat="1" applyFont="1" applyFill="1" applyBorder="1" applyAlignment="1" applyProtection="1">
      <alignment horizontal="right" vertical="center"/>
      <protection locked="0"/>
    </xf>
    <xf numFmtId="165" fontId="2" fillId="6" borderId="56" xfId="1" applyNumberFormat="1" applyFont="1" applyFill="1" applyBorder="1" applyAlignment="1" applyProtection="1">
      <alignment horizontal="right" vertical="center"/>
      <protection locked="0"/>
    </xf>
    <xf numFmtId="165" fontId="13" fillId="6" borderId="60" xfId="1" applyNumberFormat="1" applyFont="1" applyFill="1" applyBorder="1" applyAlignment="1" applyProtection="1">
      <alignment horizontal="right" vertical="center"/>
      <protection locked="0"/>
    </xf>
    <xf numFmtId="166" fontId="2" fillId="6" borderId="63" xfId="1" applyNumberFormat="1" applyFont="1" applyFill="1" applyBorder="1" applyAlignment="1" applyProtection="1">
      <alignment horizontal="right" vertical="center"/>
      <protection locked="0"/>
    </xf>
    <xf numFmtId="167" fontId="2" fillId="6" borderId="25" xfId="1" applyNumberFormat="1" applyFont="1" applyFill="1" applyBorder="1" applyAlignment="1" applyProtection="1">
      <alignment horizontal="right" vertical="center"/>
      <protection locked="0"/>
    </xf>
    <xf numFmtId="165" fontId="2" fillId="6" borderId="73" xfId="1" applyNumberFormat="1" applyFont="1" applyFill="1" applyBorder="1" applyAlignment="1" applyProtection="1">
      <alignment horizontal="right" vertical="center"/>
      <protection locked="0"/>
    </xf>
    <xf numFmtId="165" fontId="2" fillId="6" borderId="76" xfId="1" applyNumberFormat="1" applyFont="1" applyFill="1" applyBorder="1" applyAlignment="1" applyProtection="1">
      <alignment horizontal="right" vertical="center"/>
      <protection locked="0"/>
    </xf>
    <xf numFmtId="165" fontId="2" fillId="6" borderId="96" xfId="1" applyNumberFormat="1" applyFont="1" applyFill="1" applyBorder="1" applyAlignment="1" applyProtection="1">
      <alignment horizontal="right" vertical="center"/>
      <protection locked="0"/>
    </xf>
    <xf numFmtId="165" fontId="2" fillId="6" borderId="101" xfId="1" applyNumberFormat="1" applyFont="1" applyFill="1" applyBorder="1" applyAlignment="1" applyProtection="1">
      <alignment horizontal="right" vertical="center"/>
      <protection locked="0"/>
    </xf>
    <xf numFmtId="164" fontId="14" fillId="5" borderId="103" xfId="1" applyFont="1" applyFill="1" applyBorder="1" applyAlignment="1" applyProtection="1">
      <alignment horizontal="center" vertical="center"/>
    </xf>
    <xf numFmtId="1" fontId="2" fillId="0" borderId="0" xfId="1" applyNumberFormat="1" applyFont="1" applyBorder="1" applyAlignment="1" applyProtection="1">
      <alignment horizontal="left" vertical="center"/>
    </xf>
    <xf numFmtId="164" fontId="2" fillId="0" borderId="0" xfId="1" applyFont="1" applyFill="1" applyAlignment="1" applyProtection="1">
      <alignment horizontal="left" vertical="center"/>
    </xf>
    <xf numFmtId="165" fontId="2" fillId="6" borderId="75" xfId="1" applyNumberFormat="1" applyFont="1" applyFill="1" applyBorder="1" applyAlignment="1" applyProtection="1">
      <alignment horizontal="right" vertical="center"/>
      <protection locked="0"/>
    </xf>
    <xf numFmtId="165" fontId="2" fillId="6" borderId="91" xfId="1" applyNumberFormat="1" applyFont="1" applyFill="1" applyBorder="1" applyAlignment="1" applyProtection="1">
      <alignment vertical="center"/>
      <protection locked="0"/>
    </xf>
    <xf numFmtId="170" fontId="14" fillId="5" borderId="8" xfId="1" applyNumberFormat="1" applyFont="1" applyFill="1" applyBorder="1" applyAlignment="1" applyProtection="1">
      <alignment horizontal="center" vertical="center"/>
    </xf>
    <xf numFmtId="164" fontId="14" fillId="0" borderId="12" xfId="1" applyNumberFormat="1" applyFont="1" applyBorder="1" applyAlignment="1" applyProtection="1">
      <alignment horizontal="center" vertical="center"/>
    </xf>
    <xf numFmtId="1" fontId="22" fillId="3" borderId="16" xfId="1" applyNumberFormat="1" applyFont="1" applyFill="1" applyBorder="1" applyAlignment="1" applyProtection="1">
      <alignment horizontal="center" vertical="center"/>
    </xf>
    <xf numFmtId="1" fontId="22" fillId="0" borderId="20" xfId="1" applyNumberFormat="1" applyFont="1" applyFill="1" applyBorder="1" applyAlignment="1" applyProtection="1">
      <alignment horizontal="center" vertical="center"/>
    </xf>
    <xf numFmtId="1" fontId="22" fillId="0" borderId="24" xfId="1" applyNumberFormat="1" applyFont="1" applyFill="1" applyBorder="1" applyAlignment="1" applyProtection="1">
      <alignment horizontal="center" vertical="center"/>
    </xf>
    <xf numFmtId="3" fontId="22" fillId="3" borderId="20" xfId="1" applyNumberFormat="1" applyFont="1" applyFill="1" applyBorder="1" applyAlignment="1" applyProtection="1">
      <alignment horizontal="center" vertical="center"/>
    </xf>
    <xf numFmtId="3" fontId="22" fillId="3" borderId="24" xfId="1" applyNumberFormat="1" applyFont="1" applyFill="1" applyBorder="1" applyAlignment="1" applyProtection="1">
      <alignment horizontal="center" vertical="center"/>
    </xf>
    <xf numFmtId="0" fontId="22" fillId="0" borderId="20" xfId="1" applyNumberFormat="1" applyFont="1" applyFill="1" applyBorder="1" applyAlignment="1" applyProtection="1">
      <alignment horizontal="center" vertical="center"/>
    </xf>
    <xf numFmtId="0" fontId="22" fillId="3" borderId="24" xfId="1" applyNumberFormat="1" applyFont="1" applyFill="1" applyBorder="1" applyAlignment="1" applyProtection="1">
      <alignment horizontal="center" vertical="center"/>
    </xf>
    <xf numFmtId="3" fontId="22" fillId="3" borderId="27" xfId="1" applyNumberFormat="1" applyFont="1" applyFill="1" applyBorder="1" applyAlignment="1" applyProtection="1">
      <alignment horizontal="center" vertical="center" wrapText="1"/>
    </xf>
    <xf numFmtId="3" fontId="22" fillId="3" borderId="24" xfId="1" applyNumberFormat="1" applyFont="1" applyFill="1" applyBorder="1" applyAlignment="1" applyProtection="1">
      <alignment horizontal="center" vertical="center" wrapText="1"/>
    </xf>
    <xf numFmtId="3" fontId="22" fillId="5" borderId="34" xfId="1" applyNumberFormat="1" applyFont="1" applyFill="1" applyBorder="1" applyAlignment="1" applyProtection="1">
      <alignment horizontal="center" vertical="center"/>
    </xf>
    <xf numFmtId="3" fontId="22" fillId="4" borderId="24" xfId="1" applyNumberFormat="1" applyFont="1" applyFill="1" applyBorder="1" applyAlignment="1" applyProtection="1">
      <alignment horizontal="center" vertical="center"/>
    </xf>
    <xf numFmtId="3" fontId="22" fillId="3" borderId="32" xfId="1" applyNumberFormat="1" applyFont="1" applyFill="1" applyBorder="1" applyAlignment="1" applyProtection="1">
      <alignment horizontal="center" vertical="center"/>
    </xf>
    <xf numFmtId="3" fontId="22" fillId="4" borderId="36" xfId="1" applyNumberFormat="1" applyFont="1" applyFill="1" applyBorder="1" applyAlignment="1" applyProtection="1">
      <alignment horizontal="center" vertical="center"/>
    </xf>
    <xf numFmtId="3" fontId="22" fillId="4" borderId="20" xfId="1" applyNumberFormat="1" applyFont="1" applyFill="1" applyBorder="1" applyAlignment="1" applyProtection="1">
      <alignment horizontal="center" vertical="center"/>
    </xf>
    <xf numFmtId="1" fontId="22" fillId="3" borderId="45" xfId="1" applyNumberFormat="1" applyFont="1" applyFill="1" applyBorder="1" applyAlignment="1" applyProtection="1">
      <alignment horizontal="center" vertical="center"/>
    </xf>
    <xf numFmtId="1" fontId="22" fillId="3" borderId="20" xfId="1" applyNumberFormat="1" applyFont="1" applyFill="1" applyBorder="1" applyAlignment="1" applyProtection="1">
      <alignment horizontal="center" vertical="center"/>
    </xf>
    <xf numFmtId="3" fontId="22" fillId="4" borderId="36" xfId="1" applyNumberFormat="1" applyFont="1" applyFill="1" applyBorder="1" applyAlignment="1" applyProtection="1">
      <alignment vertical="center"/>
    </xf>
    <xf numFmtId="3" fontId="22" fillId="5" borderId="36" xfId="1" applyNumberFormat="1" applyFont="1" applyFill="1" applyBorder="1" applyAlignment="1" applyProtection="1">
      <alignment vertical="center"/>
    </xf>
    <xf numFmtId="3" fontId="22" fillId="3" borderId="50" xfId="1" applyNumberFormat="1" applyFont="1" applyFill="1" applyBorder="1" applyAlignment="1" applyProtection="1">
      <alignment horizontal="center" vertical="center"/>
    </xf>
    <xf numFmtId="1" fontId="14" fillId="3" borderId="16" xfId="1" applyNumberFormat="1" applyFont="1" applyFill="1" applyBorder="1" applyAlignment="1" applyProtection="1">
      <alignment horizontal="center" vertical="center"/>
    </xf>
    <xf numFmtId="1" fontId="14" fillId="0" borderId="20" xfId="1" applyNumberFormat="1" applyFont="1" applyFill="1" applyBorder="1" applyAlignment="1" applyProtection="1">
      <alignment horizontal="center" vertical="center"/>
    </xf>
    <xf numFmtId="1" fontId="14" fillId="3" borderId="27" xfId="1" applyNumberFormat="1" applyFont="1" applyFill="1" applyBorder="1" applyAlignment="1" applyProtection="1">
      <alignment horizontal="center" vertical="center"/>
    </xf>
    <xf numFmtId="1" fontId="22" fillId="3" borderId="59" xfId="1" applyNumberFormat="1" applyFont="1" applyFill="1" applyBorder="1" applyAlignment="1" applyProtection="1">
      <alignment horizontal="center" vertical="center"/>
    </xf>
    <xf numFmtId="1" fontId="14" fillId="7" borderId="20" xfId="1" applyNumberFormat="1" applyFont="1" applyFill="1" applyBorder="1" applyAlignment="1" applyProtection="1">
      <alignment horizontal="center" vertical="center"/>
      <protection locked="0"/>
    </xf>
    <xf numFmtId="168" fontId="14" fillId="7" borderId="73" xfId="1" applyNumberFormat="1" applyFont="1" applyFill="1" applyBorder="1" applyAlignment="1" applyProtection="1">
      <alignment horizontal="center" vertical="center"/>
      <protection locked="0"/>
    </xf>
    <xf numFmtId="169" fontId="22" fillId="7" borderId="75" xfId="1" applyNumberFormat="1" applyFont="1" applyFill="1" applyBorder="1" applyAlignment="1" applyProtection="1">
      <alignment horizontal="center" vertical="center"/>
      <protection locked="0"/>
    </xf>
    <xf numFmtId="168" fontId="14" fillId="7" borderId="77" xfId="1" applyNumberFormat="1" applyFont="1" applyFill="1" applyBorder="1" applyAlignment="1" applyProtection="1">
      <alignment horizontal="center" vertical="center"/>
      <protection locked="0"/>
    </xf>
    <xf numFmtId="164" fontId="14" fillId="0" borderId="83" xfId="1" applyFont="1" applyFill="1" applyBorder="1" applyAlignment="1" applyProtection="1">
      <alignment horizontal="center" vertical="center" wrapText="1"/>
    </xf>
    <xf numFmtId="164" fontId="14" fillId="4" borderId="84" xfId="1" applyFont="1" applyFill="1" applyBorder="1" applyAlignment="1" applyProtection="1">
      <alignment horizontal="center" vertical="center"/>
    </xf>
    <xf numFmtId="164" fontId="14" fillId="4" borderId="83" xfId="1" applyFont="1" applyFill="1" applyBorder="1" applyAlignment="1" applyProtection="1">
      <alignment horizontal="center" vertical="center"/>
    </xf>
    <xf numFmtId="164" fontId="14" fillId="5" borderId="93" xfId="1" applyFont="1" applyFill="1" applyBorder="1" applyAlignment="1" applyProtection="1">
      <alignment horizontal="center" vertical="center"/>
    </xf>
    <xf numFmtId="164" fontId="14" fillId="0" borderId="81" xfId="1" applyFont="1" applyFill="1" applyBorder="1" applyAlignment="1" applyProtection="1">
      <alignment horizontal="center" vertical="center"/>
    </xf>
    <xf numFmtId="164" fontId="14" fillId="5" borderId="81" xfId="1" applyFont="1" applyFill="1" applyBorder="1" applyAlignment="1" applyProtection="1">
      <alignment vertical="center"/>
    </xf>
    <xf numFmtId="3" fontId="22" fillId="3" borderId="6" xfId="1" applyNumberFormat="1" applyFont="1" applyFill="1" applyBorder="1" applyAlignment="1" applyProtection="1">
      <alignment horizontal="center" vertical="center"/>
    </xf>
    <xf numFmtId="164" fontId="14" fillId="0" borderId="15" xfId="1" applyFont="1" applyBorder="1" applyAlignment="1" applyProtection="1">
      <alignment horizontal="center" vertical="center"/>
    </xf>
    <xf numFmtId="164" fontId="25" fillId="0" borderId="0" xfId="1" applyFont="1" applyBorder="1" applyAlignment="1" applyProtection="1">
      <alignment horizontal="left" vertical="center"/>
    </xf>
    <xf numFmtId="165" fontId="2" fillId="0" borderId="0" xfId="1" applyNumberFormat="1" applyFont="1" applyBorder="1" applyAlignment="1" applyProtection="1">
      <alignment horizontal="right" vertical="center"/>
    </xf>
    <xf numFmtId="3" fontId="22" fillId="5" borderId="112" xfId="1" applyNumberFormat="1" applyFont="1" applyFill="1" applyBorder="1" applyAlignment="1" applyProtection="1">
      <alignment horizontal="center" vertical="center"/>
    </xf>
    <xf numFmtId="165" fontId="2" fillId="3" borderId="96" xfId="1" applyNumberFormat="1" applyFont="1" applyFill="1" applyBorder="1" applyAlignment="1" applyProtection="1">
      <alignment horizontal="right" vertical="center"/>
    </xf>
    <xf numFmtId="165" fontId="5" fillId="0" borderId="113" xfId="1" applyNumberFormat="1" applyFont="1" applyBorder="1" applyAlignment="1" applyProtection="1">
      <alignment horizontal="right" vertical="center"/>
    </xf>
    <xf numFmtId="165" fontId="23" fillId="0" borderId="97" xfId="1" applyNumberFormat="1" applyFont="1" applyBorder="1" applyAlignment="1" applyProtection="1">
      <alignment horizontal="right" vertical="center"/>
    </xf>
    <xf numFmtId="165" fontId="13" fillId="0" borderId="33" xfId="1" applyNumberFormat="1" applyFont="1" applyFill="1" applyBorder="1" applyAlignment="1" applyProtection="1">
      <alignment horizontal="right" vertical="center"/>
    </xf>
    <xf numFmtId="165" fontId="15" fillId="6" borderId="43" xfId="1" applyNumberFormat="1" applyFont="1" applyFill="1" applyBorder="1" applyAlignment="1" applyProtection="1">
      <alignment horizontal="right" vertical="center"/>
      <protection locked="0"/>
    </xf>
    <xf numFmtId="164" fontId="7" fillId="0" borderId="0" xfId="1" applyNumberFormat="1" applyFont="1" applyAlignment="1" applyProtection="1">
      <alignment horizontal="left" vertical="center"/>
    </xf>
    <xf numFmtId="164" fontId="7" fillId="0" borderId="4" xfId="1" applyNumberFormat="1" applyFont="1" applyBorder="1" applyAlignment="1" applyProtection="1">
      <alignment horizontal="left" vertical="center"/>
    </xf>
    <xf numFmtId="164" fontId="2" fillId="3" borderId="15" xfId="1" applyNumberFormat="1" applyFont="1" applyFill="1" applyBorder="1" applyAlignment="1" applyProtection="1">
      <alignment horizontal="left" vertical="center"/>
    </xf>
    <xf numFmtId="164" fontId="2" fillId="3" borderId="35" xfId="1" applyNumberFormat="1" applyFont="1" applyFill="1" applyBorder="1" applyAlignment="1" applyProtection="1">
      <alignment horizontal="left" vertical="center"/>
    </xf>
    <xf numFmtId="164" fontId="2" fillId="3" borderId="38" xfId="1" applyNumberFormat="1" applyFont="1" applyFill="1" applyBorder="1" applyAlignment="1" applyProtection="1">
      <alignment horizontal="left" vertical="center"/>
    </xf>
    <xf numFmtId="164" fontId="2" fillId="3" borderId="39" xfId="1" applyNumberFormat="1" applyFont="1" applyFill="1" applyBorder="1" applyAlignment="1" applyProtection="1">
      <alignment horizontal="left" vertical="center"/>
    </xf>
    <xf numFmtId="164" fontId="5" fillId="7" borderId="5" xfId="1" applyNumberFormat="1" applyFont="1" applyFill="1" applyBorder="1" applyAlignment="1" applyProtection="1">
      <alignment horizontal="left" vertical="center"/>
      <protection locked="0"/>
    </xf>
  </cellXfs>
  <cellStyles count="4">
    <cellStyle name="Standard" xfId="0" builtinId="0"/>
    <cellStyle name="Standard 2" xfId="3"/>
    <cellStyle name="Standard_306 " xfId="2"/>
    <cellStyle name="Standard_KurzAna" xfId="1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S126"/>
  <sheetViews>
    <sheetView showGridLines="0" showZeros="0" tabSelected="1" zoomScaleNormal="100" zoomScaleSheetLayoutView="100" workbookViewId="0">
      <selection activeCell="E4" sqref="E4:H4"/>
    </sheetView>
  </sheetViews>
  <sheetFormatPr baseColWidth="10" defaultColWidth="9.7109375" defaultRowHeight="12.75" x14ac:dyDescent="0.2"/>
  <cols>
    <col min="1" max="1" width="1.7109375" style="258" customWidth="1"/>
    <col min="2" max="2" width="4.28515625" style="258" customWidth="1"/>
    <col min="3" max="3" width="3.7109375" style="258" customWidth="1"/>
    <col min="4" max="4" width="15.7109375" style="258" customWidth="1"/>
    <col min="5" max="5" width="16" style="258" customWidth="1"/>
    <col min="6" max="6" width="8.28515625" style="258" customWidth="1"/>
    <col min="7" max="7" width="6.28515625" style="258" customWidth="1"/>
    <col min="8" max="8" width="20.7109375" style="258" customWidth="1"/>
    <col min="9" max="9" width="23.28515625" style="258" customWidth="1"/>
    <col min="10" max="10" width="15" style="258" customWidth="1"/>
    <col min="11" max="13" width="12.42578125" style="258" customWidth="1"/>
    <col min="14" max="16" width="8.7109375" style="258" customWidth="1"/>
    <col min="17" max="17" width="9.7109375" style="258" customWidth="1"/>
    <col min="18" max="256" width="9.7109375" style="258"/>
    <col min="257" max="257" width="1.7109375" style="258" customWidth="1"/>
    <col min="258" max="258" width="4.28515625" style="258" customWidth="1"/>
    <col min="259" max="259" width="3.7109375" style="258" customWidth="1"/>
    <col min="260" max="260" width="12" style="258" customWidth="1"/>
    <col min="261" max="261" width="16" style="258" customWidth="1"/>
    <col min="262" max="262" width="8.28515625" style="258" customWidth="1"/>
    <col min="263" max="263" width="6.28515625" style="258" customWidth="1"/>
    <col min="264" max="264" width="15" style="258" customWidth="1"/>
    <col min="265" max="265" width="23.28515625" style="258" customWidth="1"/>
    <col min="266" max="266" width="15" style="258" customWidth="1"/>
    <col min="267" max="269" width="12.42578125" style="258" customWidth="1"/>
    <col min="270" max="272" width="8.7109375" style="258" customWidth="1"/>
    <col min="273" max="273" width="9.7109375" style="258" customWidth="1"/>
    <col min="274" max="512" width="9.7109375" style="258"/>
    <col min="513" max="513" width="1.7109375" style="258" customWidth="1"/>
    <col min="514" max="514" width="4.28515625" style="258" customWidth="1"/>
    <col min="515" max="515" width="3.7109375" style="258" customWidth="1"/>
    <col min="516" max="516" width="12" style="258" customWidth="1"/>
    <col min="517" max="517" width="16" style="258" customWidth="1"/>
    <col min="518" max="518" width="8.28515625" style="258" customWidth="1"/>
    <col min="519" max="519" width="6.28515625" style="258" customWidth="1"/>
    <col min="520" max="520" width="15" style="258" customWidth="1"/>
    <col min="521" max="521" width="23.28515625" style="258" customWidth="1"/>
    <col min="522" max="522" width="15" style="258" customWidth="1"/>
    <col min="523" max="525" width="12.42578125" style="258" customWidth="1"/>
    <col min="526" max="528" width="8.7109375" style="258" customWidth="1"/>
    <col min="529" max="529" width="9.7109375" style="258" customWidth="1"/>
    <col min="530" max="768" width="9.7109375" style="258"/>
    <col min="769" max="769" width="1.7109375" style="258" customWidth="1"/>
    <col min="770" max="770" width="4.28515625" style="258" customWidth="1"/>
    <col min="771" max="771" width="3.7109375" style="258" customWidth="1"/>
    <col min="772" max="772" width="12" style="258" customWidth="1"/>
    <col min="773" max="773" width="16" style="258" customWidth="1"/>
    <col min="774" max="774" width="8.28515625" style="258" customWidth="1"/>
    <col min="775" max="775" width="6.28515625" style="258" customWidth="1"/>
    <col min="776" max="776" width="15" style="258" customWidth="1"/>
    <col min="777" max="777" width="23.28515625" style="258" customWidth="1"/>
    <col min="778" max="778" width="15" style="258" customWidth="1"/>
    <col min="779" max="781" width="12.42578125" style="258" customWidth="1"/>
    <col min="782" max="784" width="8.7109375" style="258" customWidth="1"/>
    <col min="785" max="785" width="9.7109375" style="258" customWidth="1"/>
    <col min="786" max="1024" width="9.7109375" style="258"/>
    <col min="1025" max="1025" width="1.7109375" style="258" customWidth="1"/>
    <col min="1026" max="1026" width="4.28515625" style="258" customWidth="1"/>
    <col min="1027" max="1027" width="3.7109375" style="258" customWidth="1"/>
    <col min="1028" max="1028" width="12" style="258" customWidth="1"/>
    <col min="1029" max="1029" width="16" style="258" customWidth="1"/>
    <col min="1030" max="1030" width="8.28515625" style="258" customWidth="1"/>
    <col min="1031" max="1031" width="6.28515625" style="258" customWidth="1"/>
    <col min="1032" max="1032" width="15" style="258" customWidth="1"/>
    <col min="1033" max="1033" width="23.28515625" style="258" customWidth="1"/>
    <col min="1034" max="1034" width="15" style="258" customWidth="1"/>
    <col min="1035" max="1037" width="12.42578125" style="258" customWidth="1"/>
    <col min="1038" max="1040" width="8.7109375" style="258" customWidth="1"/>
    <col min="1041" max="1041" width="9.7109375" style="258" customWidth="1"/>
    <col min="1042" max="1280" width="9.7109375" style="258"/>
    <col min="1281" max="1281" width="1.7109375" style="258" customWidth="1"/>
    <col min="1282" max="1282" width="4.28515625" style="258" customWidth="1"/>
    <col min="1283" max="1283" width="3.7109375" style="258" customWidth="1"/>
    <col min="1284" max="1284" width="12" style="258" customWidth="1"/>
    <col min="1285" max="1285" width="16" style="258" customWidth="1"/>
    <col min="1286" max="1286" width="8.28515625" style="258" customWidth="1"/>
    <col min="1287" max="1287" width="6.28515625" style="258" customWidth="1"/>
    <col min="1288" max="1288" width="15" style="258" customWidth="1"/>
    <col min="1289" max="1289" width="23.28515625" style="258" customWidth="1"/>
    <col min="1290" max="1290" width="15" style="258" customWidth="1"/>
    <col min="1291" max="1293" width="12.42578125" style="258" customWidth="1"/>
    <col min="1294" max="1296" width="8.7109375" style="258" customWidth="1"/>
    <col min="1297" max="1297" width="9.7109375" style="258" customWidth="1"/>
    <col min="1298" max="1536" width="9.7109375" style="258"/>
    <col min="1537" max="1537" width="1.7109375" style="258" customWidth="1"/>
    <col min="1538" max="1538" width="4.28515625" style="258" customWidth="1"/>
    <col min="1539" max="1539" width="3.7109375" style="258" customWidth="1"/>
    <col min="1540" max="1540" width="12" style="258" customWidth="1"/>
    <col min="1541" max="1541" width="16" style="258" customWidth="1"/>
    <col min="1542" max="1542" width="8.28515625" style="258" customWidth="1"/>
    <col min="1543" max="1543" width="6.28515625" style="258" customWidth="1"/>
    <col min="1544" max="1544" width="15" style="258" customWidth="1"/>
    <col min="1545" max="1545" width="23.28515625" style="258" customWidth="1"/>
    <col min="1546" max="1546" width="15" style="258" customWidth="1"/>
    <col min="1547" max="1549" width="12.42578125" style="258" customWidth="1"/>
    <col min="1550" max="1552" width="8.7109375" style="258" customWidth="1"/>
    <col min="1553" max="1553" width="9.7109375" style="258" customWidth="1"/>
    <col min="1554" max="1792" width="9.7109375" style="258"/>
    <col min="1793" max="1793" width="1.7109375" style="258" customWidth="1"/>
    <col min="1794" max="1794" width="4.28515625" style="258" customWidth="1"/>
    <col min="1795" max="1795" width="3.7109375" style="258" customWidth="1"/>
    <col min="1796" max="1796" width="12" style="258" customWidth="1"/>
    <col min="1797" max="1797" width="16" style="258" customWidth="1"/>
    <col min="1798" max="1798" width="8.28515625" style="258" customWidth="1"/>
    <col min="1799" max="1799" width="6.28515625" style="258" customWidth="1"/>
    <col min="1800" max="1800" width="15" style="258" customWidth="1"/>
    <col min="1801" max="1801" width="23.28515625" style="258" customWidth="1"/>
    <col min="1802" max="1802" width="15" style="258" customWidth="1"/>
    <col min="1803" max="1805" width="12.42578125" style="258" customWidth="1"/>
    <col min="1806" max="1808" width="8.7109375" style="258" customWidth="1"/>
    <col min="1809" max="1809" width="9.7109375" style="258" customWidth="1"/>
    <col min="1810" max="2048" width="9.7109375" style="258"/>
    <col min="2049" max="2049" width="1.7109375" style="258" customWidth="1"/>
    <col min="2050" max="2050" width="4.28515625" style="258" customWidth="1"/>
    <col min="2051" max="2051" width="3.7109375" style="258" customWidth="1"/>
    <col min="2052" max="2052" width="12" style="258" customWidth="1"/>
    <col min="2053" max="2053" width="16" style="258" customWidth="1"/>
    <col min="2054" max="2054" width="8.28515625" style="258" customWidth="1"/>
    <col min="2055" max="2055" width="6.28515625" style="258" customWidth="1"/>
    <col min="2056" max="2056" width="15" style="258" customWidth="1"/>
    <col min="2057" max="2057" width="23.28515625" style="258" customWidth="1"/>
    <col min="2058" max="2058" width="15" style="258" customWidth="1"/>
    <col min="2059" max="2061" width="12.42578125" style="258" customWidth="1"/>
    <col min="2062" max="2064" width="8.7109375" style="258" customWidth="1"/>
    <col min="2065" max="2065" width="9.7109375" style="258" customWidth="1"/>
    <col min="2066" max="2304" width="9.7109375" style="258"/>
    <col min="2305" max="2305" width="1.7109375" style="258" customWidth="1"/>
    <col min="2306" max="2306" width="4.28515625" style="258" customWidth="1"/>
    <col min="2307" max="2307" width="3.7109375" style="258" customWidth="1"/>
    <col min="2308" max="2308" width="12" style="258" customWidth="1"/>
    <col min="2309" max="2309" width="16" style="258" customWidth="1"/>
    <col min="2310" max="2310" width="8.28515625" style="258" customWidth="1"/>
    <col min="2311" max="2311" width="6.28515625" style="258" customWidth="1"/>
    <col min="2312" max="2312" width="15" style="258" customWidth="1"/>
    <col min="2313" max="2313" width="23.28515625" style="258" customWidth="1"/>
    <col min="2314" max="2314" width="15" style="258" customWidth="1"/>
    <col min="2315" max="2317" width="12.42578125" style="258" customWidth="1"/>
    <col min="2318" max="2320" width="8.7109375" style="258" customWidth="1"/>
    <col min="2321" max="2321" width="9.7109375" style="258" customWidth="1"/>
    <col min="2322" max="2560" width="9.7109375" style="258"/>
    <col min="2561" max="2561" width="1.7109375" style="258" customWidth="1"/>
    <col min="2562" max="2562" width="4.28515625" style="258" customWidth="1"/>
    <col min="2563" max="2563" width="3.7109375" style="258" customWidth="1"/>
    <col min="2564" max="2564" width="12" style="258" customWidth="1"/>
    <col min="2565" max="2565" width="16" style="258" customWidth="1"/>
    <col min="2566" max="2566" width="8.28515625" style="258" customWidth="1"/>
    <col min="2567" max="2567" width="6.28515625" style="258" customWidth="1"/>
    <col min="2568" max="2568" width="15" style="258" customWidth="1"/>
    <col min="2569" max="2569" width="23.28515625" style="258" customWidth="1"/>
    <col min="2570" max="2570" width="15" style="258" customWidth="1"/>
    <col min="2571" max="2573" width="12.42578125" style="258" customWidth="1"/>
    <col min="2574" max="2576" width="8.7109375" style="258" customWidth="1"/>
    <col min="2577" max="2577" width="9.7109375" style="258" customWidth="1"/>
    <col min="2578" max="2816" width="9.7109375" style="258"/>
    <col min="2817" max="2817" width="1.7109375" style="258" customWidth="1"/>
    <col min="2818" max="2818" width="4.28515625" style="258" customWidth="1"/>
    <col min="2819" max="2819" width="3.7109375" style="258" customWidth="1"/>
    <col min="2820" max="2820" width="12" style="258" customWidth="1"/>
    <col min="2821" max="2821" width="16" style="258" customWidth="1"/>
    <col min="2822" max="2822" width="8.28515625" style="258" customWidth="1"/>
    <col min="2823" max="2823" width="6.28515625" style="258" customWidth="1"/>
    <col min="2824" max="2824" width="15" style="258" customWidth="1"/>
    <col min="2825" max="2825" width="23.28515625" style="258" customWidth="1"/>
    <col min="2826" max="2826" width="15" style="258" customWidth="1"/>
    <col min="2827" max="2829" width="12.42578125" style="258" customWidth="1"/>
    <col min="2830" max="2832" width="8.7109375" style="258" customWidth="1"/>
    <col min="2833" max="2833" width="9.7109375" style="258" customWidth="1"/>
    <col min="2834" max="3072" width="9.7109375" style="258"/>
    <col min="3073" max="3073" width="1.7109375" style="258" customWidth="1"/>
    <col min="3074" max="3074" width="4.28515625" style="258" customWidth="1"/>
    <col min="3075" max="3075" width="3.7109375" style="258" customWidth="1"/>
    <col min="3076" max="3076" width="12" style="258" customWidth="1"/>
    <col min="3077" max="3077" width="16" style="258" customWidth="1"/>
    <col min="3078" max="3078" width="8.28515625" style="258" customWidth="1"/>
    <col min="3079" max="3079" width="6.28515625" style="258" customWidth="1"/>
    <col min="3080" max="3080" width="15" style="258" customWidth="1"/>
    <col min="3081" max="3081" width="23.28515625" style="258" customWidth="1"/>
    <col min="3082" max="3082" width="15" style="258" customWidth="1"/>
    <col min="3083" max="3085" width="12.42578125" style="258" customWidth="1"/>
    <col min="3086" max="3088" width="8.7109375" style="258" customWidth="1"/>
    <col min="3089" max="3089" width="9.7109375" style="258" customWidth="1"/>
    <col min="3090" max="3328" width="9.7109375" style="258"/>
    <col min="3329" max="3329" width="1.7109375" style="258" customWidth="1"/>
    <col min="3330" max="3330" width="4.28515625" style="258" customWidth="1"/>
    <col min="3331" max="3331" width="3.7109375" style="258" customWidth="1"/>
    <col min="3332" max="3332" width="12" style="258" customWidth="1"/>
    <col min="3333" max="3333" width="16" style="258" customWidth="1"/>
    <col min="3334" max="3334" width="8.28515625" style="258" customWidth="1"/>
    <col min="3335" max="3335" width="6.28515625" style="258" customWidth="1"/>
    <col min="3336" max="3336" width="15" style="258" customWidth="1"/>
    <col min="3337" max="3337" width="23.28515625" style="258" customWidth="1"/>
    <col min="3338" max="3338" width="15" style="258" customWidth="1"/>
    <col min="3339" max="3341" width="12.42578125" style="258" customWidth="1"/>
    <col min="3342" max="3344" width="8.7109375" style="258" customWidth="1"/>
    <col min="3345" max="3345" width="9.7109375" style="258" customWidth="1"/>
    <col min="3346" max="3584" width="9.7109375" style="258"/>
    <col min="3585" max="3585" width="1.7109375" style="258" customWidth="1"/>
    <col min="3586" max="3586" width="4.28515625" style="258" customWidth="1"/>
    <col min="3587" max="3587" width="3.7109375" style="258" customWidth="1"/>
    <col min="3588" max="3588" width="12" style="258" customWidth="1"/>
    <col min="3589" max="3589" width="16" style="258" customWidth="1"/>
    <col min="3590" max="3590" width="8.28515625" style="258" customWidth="1"/>
    <col min="3591" max="3591" width="6.28515625" style="258" customWidth="1"/>
    <col min="3592" max="3592" width="15" style="258" customWidth="1"/>
    <col min="3593" max="3593" width="23.28515625" style="258" customWidth="1"/>
    <col min="3594" max="3594" width="15" style="258" customWidth="1"/>
    <col min="3595" max="3597" width="12.42578125" style="258" customWidth="1"/>
    <col min="3598" max="3600" width="8.7109375" style="258" customWidth="1"/>
    <col min="3601" max="3601" width="9.7109375" style="258" customWidth="1"/>
    <col min="3602" max="3840" width="9.7109375" style="258"/>
    <col min="3841" max="3841" width="1.7109375" style="258" customWidth="1"/>
    <col min="3842" max="3842" width="4.28515625" style="258" customWidth="1"/>
    <col min="3843" max="3843" width="3.7109375" style="258" customWidth="1"/>
    <col min="3844" max="3844" width="12" style="258" customWidth="1"/>
    <col min="3845" max="3845" width="16" style="258" customWidth="1"/>
    <col min="3846" max="3846" width="8.28515625" style="258" customWidth="1"/>
    <col min="3847" max="3847" width="6.28515625" style="258" customWidth="1"/>
    <col min="3848" max="3848" width="15" style="258" customWidth="1"/>
    <col min="3849" max="3849" width="23.28515625" style="258" customWidth="1"/>
    <col min="3850" max="3850" width="15" style="258" customWidth="1"/>
    <col min="3851" max="3853" width="12.42578125" style="258" customWidth="1"/>
    <col min="3854" max="3856" width="8.7109375" style="258" customWidth="1"/>
    <col min="3857" max="3857" width="9.7109375" style="258" customWidth="1"/>
    <col min="3858" max="4096" width="9.7109375" style="258"/>
    <col min="4097" max="4097" width="1.7109375" style="258" customWidth="1"/>
    <col min="4098" max="4098" width="4.28515625" style="258" customWidth="1"/>
    <col min="4099" max="4099" width="3.7109375" style="258" customWidth="1"/>
    <col min="4100" max="4100" width="12" style="258" customWidth="1"/>
    <col min="4101" max="4101" width="16" style="258" customWidth="1"/>
    <col min="4102" max="4102" width="8.28515625" style="258" customWidth="1"/>
    <col min="4103" max="4103" width="6.28515625" style="258" customWidth="1"/>
    <col min="4104" max="4104" width="15" style="258" customWidth="1"/>
    <col min="4105" max="4105" width="23.28515625" style="258" customWidth="1"/>
    <col min="4106" max="4106" width="15" style="258" customWidth="1"/>
    <col min="4107" max="4109" width="12.42578125" style="258" customWidth="1"/>
    <col min="4110" max="4112" width="8.7109375" style="258" customWidth="1"/>
    <col min="4113" max="4113" width="9.7109375" style="258" customWidth="1"/>
    <col min="4114" max="4352" width="9.7109375" style="258"/>
    <col min="4353" max="4353" width="1.7109375" style="258" customWidth="1"/>
    <col min="4354" max="4354" width="4.28515625" style="258" customWidth="1"/>
    <col min="4355" max="4355" width="3.7109375" style="258" customWidth="1"/>
    <col min="4356" max="4356" width="12" style="258" customWidth="1"/>
    <col min="4357" max="4357" width="16" style="258" customWidth="1"/>
    <col min="4358" max="4358" width="8.28515625" style="258" customWidth="1"/>
    <col min="4359" max="4359" width="6.28515625" style="258" customWidth="1"/>
    <col min="4360" max="4360" width="15" style="258" customWidth="1"/>
    <col min="4361" max="4361" width="23.28515625" style="258" customWidth="1"/>
    <col min="4362" max="4362" width="15" style="258" customWidth="1"/>
    <col min="4363" max="4365" width="12.42578125" style="258" customWidth="1"/>
    <col min="4366" max="4368" width="8.7109375" style="258" customWidth="1"/>
    <col min="4369" max="4369" width="9.7109375" style="258" customWidth="1"/>
    <col min="4370" max="4608" width="9.7109375" style="258"/>
    <col min="4609" max="4609" width="1.7109375" style="258" customWidth="1"/>
    <col min="4610" max="4610" width="4.28515625" style="258" customWidth="1"/>
    <col min="4611" max="4611" width="3.7109375" style="258" customWidth="1"/>
    <col min="4612" max="4612" width="12" style="258" customWidth="1"/>
    <col min="4613" max="4613" width="16" style="258" customWidth="1"/>
    <col min="4614" max="4614" width="8.28515625" style="258" customWidth="1"/>
    <col min="4615" max="4615" width="6.28515625" style="258" customWidth="1"/>
    <col min="4616" max="4616" width="15" style="258" customWidth="1"/>
    <col min="4617" max="4617" width="23.28515625" style="258" customWidth="1"/>
    <col min="4618" max="4618" width="15" style="258" customWidth="1"/>
    <col min="4619" max="4621" width="12.42578125" style="258" customWidth="1"/>
    <col min="4622" max="4624" width="8.7109375" style="258" customWidth="1"/>
    <col min="4625" max="4625" width="9.7109375" style="258" customWidth="1"/>
    <col min="4626" max="4864" width="9.7109375" style="258"/>
    <col min="4865" max="4865" width="1.7109375" style="258" customWidth="1"/>
    <col min="4866" max="4866" width="4.28515625" style="258" customWidth="1"/>
    <col min="4867" max="4867" width="3.7109375" style="258" customWidth="1"/>
    <col min="4868" max="4868" width="12" style="258" customWidth="1"/>
    <col min="4869" max="4869" width="16" style="258" customWidth="1"/>
    <col min="4870" max="4870" width="8.28515625" style="258" customWidth="1"/>
    <col min="4871" max="4871" width="6.28515625" style="258" customWidth="1"/>
    <col min="4872" max="4872" width="15" style="258" customWidth="1"/>
    <col min="4873" max="4873" width="23.28515625" style="258" customWidth="1"/>
    <col min="4874" max="4874" width="15" style="258" customWidth="1"/>
    <col min="4875" max="4877" width="12.42578125" style="258" customWidth="1"/>
    <col min="4878" max="4880" width="8.7109375" style="258" customWidth="1"/>
    <col min="4881" max="4881" width="9.7109375" style="258" customWidth="1"/>
    <col min="4882" max="5120" width="9.7109375" style="258"/>
    <col min="5121" max="5121" width="1.7109375" style="258" customWidth="1"/>
    <col min="5122" max="5122" width="4.28515625" style="258" customWidth="1"/>
    <col min="5123" max="5123" width="3.7109375" style="258" customWidth="1"/>
    <col min="5124" max="5124" width="12" style="258" customWidth="1"/>
    <col min="5125" max="5125" width="16" style="258" customWidth="1"/>
    <col min="5126" max="5126" width="8.28515625" style="258" customWidth="1"/>
    <col min="5127" max="5127" width="6.28515625" style="258" customWidth="1"/>
    <col min="5128" max="5128" width="15" style="258" customWidth="1"/>
    <col min="5129" max="5129" width="23.28515625" style="258" customWidth="1"/>
    <col min="5130" max="5130" width="15" style="258" customWidth="1"/>
    <col min="5131" max="5133" width="12.42578125" style="258" customWidth="1"/>
    <col min="5134" max="5136" width="8.7109375" style="258" customWidth="1"/>
    <col min="5137" max="5137" width="9.7109375" style="258" customWidth="1"/>
    <col min="5138" max="5376" width="9.7109375" style="258"/>
    <col min="5377" max="5377" width="1.7109375" style="258" customWidth="1"/>
    <col min="5378" max="5378" width="4.28515625" style="258" customWidth="1"/>
    <col min="5379" max="5379" width="3.7109375" style="258" customWidth="1"/>
    <col min="5380" max="5380" width="12" style="258" customWidth="1"/>
    <col min="5381" max="5381" width="16" style="258" customWidth="1"/>
    <col min="5382" max="5382" width="8.28515625" style="258" customWidth="1"/>
    <col min="5383" max="5383" width="6.28515625" style="258" customWidth="1"/>
    <col min="5384" max="5384" width="15" style="258" customWidth="1"/>
    <col min="5385" max="5385" width="23.28515625" style="258" customWidth="1"/>
    <col min="5386" max="5386" width="15" style="258" customWidth="1"/>
    <col min="5387" max="5389" width="12.42578125" style="258" customWidth="1"/>
    <col min="5390" max="5392" width="8.7109375" style="258" customWidth="1"/>
    <col min="5393" max="5393" width="9.7109375" style="258" customWidth="1"/>
    <col min="5394" max="5632" width="9.7109375" style="258"/>
    <col min="5633" max="5633" width="1.7109375" style="258" customWidth="1"/>
    <col min="5634" max="5634" width="4.28515625" style="258" customWidth="1"/>
    <col min="5635" max="5635" width="3.7109375" style="258" customWidth="1"/>
    <col min="5636" max="5636" width="12" style="258" customWidth="1"/>
    <col min="5637" max="5637" width="16" style="258" customWidth="1"/>
    <col min="5638" max="5638" width="8.28515625" style="258" customWidth="1"/>
    <col min="5639" max="5639" width="6.28515625" style="258" customWidth="1"/>
    <col min="5640" max="5640" width="15" style="258" customWidth="1"/>
    <col min="5641" max="5641" width="23.28515625" style="258" customWidth="1"/>
    <col min="5642" max="5642" width="15" style="258" customWidth="1"/>
    <col min="5643" max="5645" width="12.42578125" style="258" customWidth="1"/>
    <col min="5646" max="5648" width="8.7109375" style="258" customWidth="1"/>
    <col min="5649" max="5649" width="9.7109375" style="258" customWidth="1"/>
    <col min="5650" max="5888" width="9.7109375" style="258"/>
    <col min="5889" max="5889" width="1.7109375" style="258" customWidth="1"/>
    <col min="5890" max="5890" width="4.28515625" style="258" customWidth="1"/>
    <col min="5891" max="5891" width="3.7109375" style="258" customWidth="1"/>
    <col min="5892" max="5892" width="12" style="258" customWidth="1"/>
    <col min="5893" max="5893" width="16" style="258" customWidth="1"/>
    <col min="5894" max="5894" width="8.28515625" style="258" customWidth="1"/>
    <col min="5895" max="5895" width="6.28515625" style="258" customWidth="1"/>
    <col min="5896" max="5896" width="15" style="258" customWidth="1"/>
    <col min="5897" max="5897" width="23.28515625" style="258" customWidth="1"/>
    <col min="5898" max="5898" width="15" style="258" customWidth="1"/>
    <col min="5899" max="5901" width="12.42578125" style="258" customWidth="1"/>
    <col min="5902" max="5904" width="8.7109375" style="258" customWidth="1"/>
    <col min="5905" max="5905" width="9.7109375" style="258" customWidth="1"/>
    <col min="5906" max="6144" width="9.7109375" style="258"/>
    <col min="6145" max="6145" width="1.7109375" style="258" customWidth="1"/>
    <col min="6146" max="6146" width="4.28515625" style="258" customWidth="1"/>
    <col min="6147" max="6147" width="3.7109375" style="258" customWidth="1"/>
    <col min="6148" max="6148" width="12" style="258" customWidth="1"/>
    <col min="6149" max="6149" width="16" style="258" customWidth="1"/>
    <col min="6150" max="6150" width="8.28515625" style="258" customWidth="1"/>
    <col min="6151" max="6151" width="6.28515625" style="258" customWidth="1"/>
    <col min="6152" max="6152" width="15" style="258" customWidth="1"/>
    <col min="6153" max="6153" width="23.28515625" style="258" customWidth="1"/>
    <col min="6154" max="6154" width="15" style="258" customWidth="1"/>
    <col min="6155" max="6157" width="12.42578125" style="258" customWidth="1"/>
    <col min="6158" max="6160" width="8.7109375" style="258" customWidth="1"/>
    <col min="6161" max="6161" width="9.7109375" style="258" customWidth="1"/>
    <col min="6162" max="6400" width="9.7109375" style="258"/>
    <col min="6401" max="6401" width="1.7109375" style="258" customWidth="1"/>
    <col min="6402" max="6402" width="4.28515625" style="258" customWidth="1"/>
    <col min="6403" max="6403" width="3.7109375" style="258" customWidth="1"/>
    <col min="6404" max="6404" width="12" style="258" customWidth="1"/>
    <col min="6405" max="6405" width="16" style="258" customWidth="1"/>
    <col min="6406" max="6406" width="8.28515625" style="258" customWidth="1"/>
    <col min="6407" max="6407" width="6.28515625" style="258" customWidth="1"/>
    <col min="6408" max="6408" width="15" style="258" customWidth="1"/>
    <col min="6409" max="6409" width="23.28515625" style="258" customWidth="1"/>
    <col min="6410" max="6410" width="15" style="258" customWidth="1"/>
    <col min="6411" max="6413" width="12.42578125" style="258" customWidth="1"/>
    <col min="6414" max="6416" width="8.7109375" style="258" customWidth="1"/>
    <col min="6417" max="6417" width="9.7109375" style="258" customWidth="1"/>
    <col min="6418" max="6656" width="9.7109375" style="258"/>
    <col min="6657" max="6657" width="1.7109375" style="258" customWidth="1"/>
    <col min="6658" max="6658" width="4.28515625" style="258" customWidth="1"/>
    <col min="6659" max="6659" width="3.7109375" style="258" customWidth="1"/>
    <col min="6660" max="6660" width="12" style="258" customWidth="1"/>
    <col min="6661" max="6661" width="16" style="258" customWidth="1"/>
    <col min="6662" max="6662" width="8.28515625" style="258" customWidth="1"/>
    <col min="6663" max="6663" width="6.28515625" style="258" customWidth="1"/>
    <col min="6664" max="6664" width="15" style="258" customWidth="1"/>
    <col min="6665" max="6665" width="23.28515625" style="258" customWidth="1"/>
    <col min="6666" max="6666" width="15" style="258" customWidth="1"/>
    <col min="6667" max="6669" width="12.42578125" style="258" customWidth="1"/>
    <col min="6670" max="6672" width="8.7109375" style="258" customWidth="1"/>
    <col min="6673" max="6673" width="9.7109375" style="258" customWidth="1"/>
    <col min="6674" max="6912" width="9.7109375" style="258"/>
    <col min="6913" max="6913" width="1.7109375" style="258" customWidth="1"/>
    <col min="6914" max="6914" width="4.28515625" style="258" customWidth="1"/>
    <col min="6915" max="6915" width="3.7109375" style="258" customWidth="1"/>
    <col min="6916" max="6916" width="12" style="258" customWidth="1"/>
    <col min="6917" max="6917" width="16" style="258" customWidth="1"/>
    <col min="6918" max="6918" width="8.28515625" style="258" customWidth="1"/>
    <col min="6919" max="6919" width="6.28515625" style="258" customWidth="1"/>
    <col min="6920" max="6920" width="15" style="258" customWidth="1"/>
    <col min="6921" max="6921" width="23.28515625" style="258" customWidth="1"/>
    <col min="6922" max="6922" width="15" style="258" customWidth="1"/>
    <col min="6923" max="6925" width="12.42578125" style="258" customWidth="1"/>
    <col min="6926" max="6928" width="8.7109375" style="258" customWidth="1"/>
    <col min="6929" max="6929" width="9.7109375" style="258" customWidth="1"/>
    <col min="6930" max="7168" width="9.7109375" style="258"/>
    <col min="7169" max="7169" width="1.7109375" style="258" customWidth="1"/>
    <col min="7170" max="7170" width="4.28515625" style="258" customWidth="1"/>
    <col min="7171" max="7171" width="3.7109375" style="258" customWidth="1"/>
    <col min="7172" max="7172" width="12" style="258" customWidth="1"/>
    <col min="7173" max="7173" width="16" style="258" customWidth="1"/>
    <col min="7174" max="7174" width="8.28515625" style="258" customWidth="1"/>
    <col min="7175" max="7175" width="6.28515625" style="258" customWidth="1"/>
    <col min="7176" max="7176" width="15" style="258" customWidth="1"/>
    <col min="7177" max="7177" width="23.28515625" style="258" customWidth="1"/>
    <col min="7178" max="7178" width="15" style="258" customWidth="1"/>
    <col min="7179" max="7181" width="12.42578125" style="258" customWidth="1"/>
    <col min="7182" max="7184" width="8.7109375" style="258" customWidth="1"/>
    <col min="7185" max="7185" width="9.7109375" style="258" customWidth="1"/>
    <col min="7186" max="7424" width="9.7109375" style="258"/>
    <col min="7425" max="7425" width="1.7109375" style="258" customWidth="1"/>
    <col min="7426" max="7426" width="4.28515625" style="258" customWidth="1"/>
    <col min="7427" max="7427" width="3.7109375" style="258" customWidth="1"/>
    <col min="7428" max="7428" width="12" style="258" customWidth="1"/>
    <col min="7429" max="7429" width="16" style="258" customWidth="1"/>
    <col min="7430" max="7430" width="8.28515625" style="258" customWidth="1"/>
    <col min="7431" max="7431" width="6.28515625" style="258" customWidth="1"/>
    <col min="7432" max="7432" width="15" style="258" customWidth="1"/>
    <col min="7433" max="7433" width="23.28515625" style="258" customWidth="1"/>
    <col min="7434" max="7434" width="15" style="258" customWidth="1"/>
    <col min="7435" max="7437" width="12.42578125" style="258" customWidth="1"/>
    <col min="7438" max="7440" width="8.7109375" style="258" customWidth="1"/>
    <col min="7441" max="7441" width="9.7109375" style="258" customWidth="1"/>
    <col min="7442" max="7680" width="9.7109375" style="258"/>
    <col min="7681" max="7681" width="1.7109375" style="258" customWidth="1"/>
    <col min="7682" max="7682" width="4.28515625" style="258" customWidth="1"/>
    <col min="7683" max="7683" width="3.7109375" style="258" customWidth="1"/>
    <col min="7684" max="7684" width="12" style="258" customWidth="1"/>
    <col min="7685" max="7685" width="16" style="258" customWidth="1"/>
    <col min="7686" max="7686" width="8.28515625" style="258" customWidth="1"/>
    <col min="7687" max="7687" width="6.28515625" style="258" customWidth="1"/>
    <col min="7688" max="7688" width="15" style="258" customWidth="1"/>
    <col min="7689" max="7689" width="23.28515625" style="258" customWidth="1"/>
    <col min="7690" max="7690" width="15" style="258" customWidth="1"/>
    <col min="7691" max="7693" width="12.42578125" style="258" customWidth="1"/>
    <col min="7694" max="7696" width="8.7109375" style="258" customWidth="1"/>
    <col min="7697" max="7697" width="9.7109375" style="258" customWidth="1"/>
    <col min="7698" max="7936" width="9.7109375" style="258"/>
    <col min="7937" max="7937" width="1.7109375" style="258" customWidth="1"/>
    <col min="7938" max="7938" width="4.28515625" style="258" customWidth="1"/>
    <col min="7939" max="7939" width="3.7109375" style="258" customWidth="1"/>
    <col min="7940" max="7940" width="12" style="258" customWidth="1"/>
    <col min="7941" max="7941" width="16" style="258" customWidth="1"/>
    <col min="7942" max="7942" width="8.28515625" style="258" customWidth="1"/>
    <col min="7943" max="7943" width="6.28515625" style="258" customWidth="1"/>
    <col min="7944" max="7944" width="15" style="258" customWidth="1"/>
    <col min="7945" max="7945" width="23.28515625" style="258" customWidth="1"/>
    <col min="7946" max="7946" width="15" style="258" customWidth="1"/>
    <col min="7947" max="7949" width="12.42578125" style="258" customWidth="1"/>
    <col min="7950" max="7952" width="8.7109375" style="258" customWidth="1"/>
    <col min="7953" max="7953" width="9.7109375" style="258" customWidth="1"/>
    <col min="7954" max="8192" width="9.7109375" style="258"/>
    <col min="8193" max="8193" width="1.7109375" style="258" customWidth="1"/>
    <col min="8194" max="8194" width="4.28515625" style="258" customWidth="1"/>
    <col min="8195" max="8195" width="3.7109375" style="258" customWidth="1"/>
    <col min="8196" max="8196" width="12" style="258" customWidth="1"/>
    <col min="8197" max="8197" width="16" style="258" customWidth="1"/>
    <col min="8198" max="8198" width="8.28515625" style="258" customWidth="1"/>
    <col min="8199" max="8199" width="6.28515625" style="258" customWidth="1"/>
    <col min="8200" max="8200" width="15" style="258" customWidth="1"/>
    <col min="8201" max="8201" width="23.28515625" style="258" customWidth="1"/>
    <col min="8202" max="8202" width="15" style="258" customWidth="1"/>
    <col min="8203" max="8205" width="12.42578125" style="258" customWidth="1"/>
    <col min="8206" max="8208" width="8.7109375" style="258" customWidth="1"/>
    <col min="8209" max="8209" width="9.7109375" style="258" customWidth="1"/>
    <col min="8210" max="8448" width="9.7109375" style="258"/>
    <col min="8449" max="8449" width="1.7109375" style="258" customWidth="1"/>
    <col min="8450" max="8450" width="4.28515625" style="258" customWidth="1"/>
    <col min="8451" max="8451" width="3.7109375" style="258" customWidth="1"/>
    <col min="8452" max="8452" width="12" style="258" customWidth="1"/>
    <col min="8453" max="8453" width="16" style="258" customWidth="1"/>
    <col min="8454" max="8454" width="8.28515625" style="258" customWidth="1"/>
    <col min="8455" max="8455" width="6.28515625" style="258" customWidth="1"/>
    <col min="8456" max="8456" width="15" style="258" customWidth="1"/>
    <col min="8457" max="8457" width="23.28515625" style="258" customWidth="1"/>
    <col min="8458" max="8458" width="15" style="258" customWidth="1"/>
    <col min="8459" max="8461" width="12.42578125" style="258" customWidth="1"/>
    <col min="8462" max="8464" width="8.7109375" style="258" customWidth="1"/>
    <col min="8465" max="8465" width="9.7109375" style="258" customWidth="1"/>
    <col min="8466" max="8704" width="9.7109375" style="258"/>
    <col min="8705" max="8705" width="1.7109375" style="258" customWidth="1"/>
    <col min="8706" max="8706" width="4.28515625" style="258" customWidth="1"/>
    <col min="8707" max="8707" width="3.7109375" style="258" customWidth="1"/>
    <col min="8708" max="8708" width="12" style="258" customWidth="1"/>
    <col min="8709" max="8709" width="16" style="258" customWidth="1"/>
    <col min="8710" max="8710" width="8.28515625" style="258" customWidth="1"/>
    <col min="8711" max="8711" width="6.28515625" style="258" customWidth="1"/>
    <col min="8712" max="8712" width="15" style="258" customWidth="1"/>
    <col min="8713" max="8713" width="23.28515625" style="258" customWidth="1"/>
    <col min="8714" max="8714" width="15" style="258" customWidth="1"/>
    <col min="8715" max="8717" width="12.42578125" style="258" customWidth="1"/>
    <col min="8718" max="8720" width="8.7109375" style="258" customWidth="1"/>
    <col min="8721" max="8721" width="9.7109375" style="258" customWidth="1"/>
    <col min="8722" max="8960" width="9.7109375" style="258"/>
    <col min="8961" max="8961" width="1.7109375" style="258" customWidth="1"/>
    <col min="8962" max="8962" width="4.28515625" style="258" customWidth="1"/>
    <col min="8963" max="8963" width="3.7109375" style="258" customWidth="1"/>
    <col min="8964" max="8964" width="12" style="258" customWidth="1"/>
    <col min="8965" max="8965" width="16" style="258" customWidth="1"/>
    <col min="8966" max="8966" width="8.28515625" style="258" customWidth="1"/>
    <col min="8967" max="8967" width="6.28515625" style="258" customWidth="1"/>
    <col min="8968" max="8968" width="15" style="258" customWidth="1"/>
    <col min="8969" max="8969" width="23.28515625" style="258" customWidth="1"/>
    <col min="8970" max="8970" width="15" style="258" customWidth="1"/>
    <col min="8971" max="8973" width="12.42578125" style="258" customWidth="1"/>
    <col min="8974" max="8976" width="8.7109375" style="258" customWidth="1"/>
    <col min="8977" max="8977" width="9.7109375" style="258" customWidth="1"/>
    <col min="8978" max="9216" width="9.7109375" style="258"/>
    <col min="9217" max="9217" width="1.7109375" style="258" customWidth="1"/>
    <col min="9218" max="9218" width="4.28515625" style="258" customWidth="1"/>
    <col min="9219" max="9219" width="3.7109375" style="258" customWidth="1"/>
    <col min="9220" max="9220" width="12" style="258" customWidth="1"/>
    <col min="9221" max="9221" width="16" style="258" customWidth="1"/>
    <col min="9222" max="9222" width="8.28515625" style="258" customWidth="1"/>
    <col min="9223" max="9223" width="6.28515625" style="258" customWidth="1"/>
    <col min="9224" max="9224" width="15" style="258" customWidth="1"/>
    <col min="9225" max="9225" width="23.28515625" style="258" customWidth="1"/>
    <col min="9226" max="9226" width="15" style="258" customWidth="1"/>
    <col min="9227" max="9229" width="12.42578125" style="258" customWidth="1"/>
    <col min="9230" max="9232" width="8.7109375" style="258" customWidth="1"/>
    <col min="9233" max="9233" width="9.7109375" style="258" customWidth="1"/>
    <col min="9234" max="9472" width="9.7109375" style="258"/>
    <col min="9473" max="9473" width="1.7109375" style="258" customWidth="1"/>
    <col min="9474" max="9474" width="4.28515625" style="258" customWidth="1"/>
    <col min="9475" max="9475" width="3.7109375" style="258" customWidth="1"/>
    <col min="9476" max="9476" width="12" style="258" customWidth="1"/>
    <col min="9477" max="9477" width="16" style="258" customWidth="1"/>
    <col min="9478" max="9478" width="8.28515625" style="258" customWidth="1"/>
    <col min="9479" max="9479" width="6.28515625" style="258" customWidth="1"/>
    <col min="9480" max="9480" width="15" style="258" customWidth="1"/>
    <col min="9481" max="9481" width="23.28515625" style="258" customWidth="1"/>
    <col min="9482" max="9482" width="15" style="258" customWidth="1"/>
    <col min="9483" max="9485" width="12.42578125" style="258" customWidth="1"/>
    <col min="9486" max="9488" width="8.7109375" style="258" customWidth="1"/>
    <col min="9489" max="9489" width="9.7109375" style="258" customWidth="1"/>
    <col min="9490" max="9728" width="9.7109375" style="258"/>
    <col min="9729" max="9729" width="1.7109375" style="258" customWidth="1"/>
    <col min="9730" max="9730" width="4.28515625" style="258" customWidth="1"/>
    <col min="9731" max="9731" width="3.7109375" style="258" customWidth="1"/>
    <col min="9732" max="9732" width="12" style="258" customWidth="1"/>
    <col min="9733" max="9733" width="16" style="258" customWidth="1"/>
    <col min="9734" max="9734" width="8.28515625" style="258" customWidth="1"/>
    <col min="9735" max="9735" width="6.28515625" style="258" customWidth="1"/>
    <col min="9736" max="9736" width="15" style="258" customWidth="1"/>
    <col min="9737" max="9737" width="23.28515625" style="258" customWidth="1"/>
    <col min="9738" max="9738" width="15" style="258" customWidth="1"/>
    <col min="9739" max="9741" width="12.42578125" style="258" customWidth="1"/>
    <col min="9742" max="9744" width="8.7109375" style="258" customWidth="1"/>
    <col min="9745" max="9745" width="9.7109375" style="258" customWidth="1"/>
    <col min="9746" max="9984" width="9.7109375" style="258"/>
    <col min="9985" max="9985" width="1.7109375" style="258" customWidth="1"/>
    <col min="9986" max="9986" width="4.28515625" style="258" customWidth="1"/>
    <col min="9987" max="9987" width="3.7109375" style="258" customWidth="1"/>
    <col min="9988" max="9988" width="12" style="258" customWidth="1"/>
    <col min="9989" max="9989" width="16" style="258" customWidth="1"/>
    <col min="9990" max="9990" width="8.28515625" style="258" customWidth="1"/>
    <col min="9991" max="9991" width="6.28515625" style="258" customWidth="1"/>
    <col min="9992" max="9992" width="15" style="258" customWidth="1"/>
    <col min="9993" max="9993" width="23.28515625" style="258" customWidth="1"/>
    <col min="9994" max="9994" width="15" style="258" customWidth="1"/>
    <col min="9995" max="9997" width="12.42578125" style="258" customWidth="1"/>
    <col min="9998" max="10000" width="8.7109375" style="258" customWidth="1"/>
    <col min="10001" max="10001" width="9.7109375" style="258" customWidth="1"/>
    <col min="10002" max="10240" width="9.7109375" style="258"/>
    <col min="10241" max="10241" width="1.7109375" style="258" customWidth="1"/>
    <col min="10242" max="10242" width="4.28515625" style="258" customWidth="1"/>
    <col min="10243" max="10243" width="3.7109375" style="258" customWidth="1"/>
    <col min="10244" max="10244" width="12" style="258" customWidth="1"/>
    <col min="10245" max="10245" width="16" style="258" customWidth="1"/>
    <col min="10246" max="10246" width="8.28515625" style="258" customWidth="1"/>
    <col min="10247" max="10247" width="6.28515625" style="258" customWidth="1"/>
    <col min="10248" max="10248" width="15" style="258" customWidth="1"/>
    <col min="10249" max="10249" width="23.28515625" style="258" customWidth="1"/>
    <col min="10250" max="10250" width="15" style="258" customWidth="1"/>
    <col min="10251" max="10253" width="12.42578125" style="258" customWidth="1"/>
    <col min="10254" max="10256" width="8.7109375" style="258" customWidth="1"/>
    <col min="10257" max="10257" width="9.7109375" style="258" customWidth="1"/>
    <col min="10258" max="10496" width="9.7109375" style="258"/>
    <col min="10497" max="10497" width="1.7109375" style="258" customWidth="1"/>
    <col min="10498" max="10498" width="4.28515625" style="258" customWidth="1"/>
    <col min="10499" max="10499" width="3.7109375" style="258" customWidth="1"/>
    <col min="10500" max="10500" width="12" style="258" customWidth="1"/>
    <col min="10501" max="10501" width="16" style="258" customWidth="1"/>
    <col min="10502" max="10502" width="8.28515625" style="258" customWidth="1"/>
    <col min="10503" max="10503" width="6.28515625" style="258" customWidth="1"/>
    <col min="10504" max="10504" width="15" style="258" customWidth="1"/>
    <col min="10505" max="10505" width="23.28515625" style="258" customWidth="1"/>
    <col min="10506" max="10506" width="15" style="258" customWidth="1"/>
    <col min="10507" max="10509" width="12.42578125" style="258" customWidth="1"/>
    <col min="10510" max="10512" width="8.7109375" style="258" customWidth="1"/>
    <col min="10513" max="10513" width="9.7109375" style="258" customWidth="1"/>
    <col min="10514" max="10752" width="9.7109375" style="258"/>
    <col min="10753" max="10753" width="1.7109375" style="258" customWidth="1"/>
    <col min="10754" max="10754" width="4.28515625" style="258" customWidth="1"/>
    <col min="10755" max="10755" width="3.7109375" style="258" customWidth="1"/>
    <col min="10756" max="10756" width="12" style="258" customWidth="1"/>
    <col min="10757" max="10757" width="16" style="258" customWidth="1"/>
    <col min="10758" max="10758" width="8.28515625" style="258" customWidth="1"/>
    <col min="10759" max="10759" width="6.28515625" style="258" customWidth="1"/>
    <col min="10760" max="10760" width="15" style="258" customWidth="1"/>
    <col min="10761" max="10761" width="23.28515625" style="258" customWidth="1"/>
    <col min="10762" max="10762" width="15" style="258" customWidth="1"/>
    <col min="10763" max="10765" width="12.42578125" style="258" customWidth="1"/>
    <col min="10766" max="10768" width="8.7109375" style="258" customWidth="1"/>
    <col min="10769" max="10769" width="9.7109375" style="258" customWidth="1"/>
    <col min="10770" max="11008" width="9.7109375" style="258"/>
    <col min="11009" max="11009" width="1.7109375" style="258" customWidth="1"/>
    <col min="11010" max="11010" width="4.28515625" style="258" customWidth="1"/>
    <col min="11011" max="11011" width="3.7109375" style="258" customWidth="1"/>
    <col min="11012" max="11012" width="12" style="258" customWidth="1"/>
    <col min="11013" max="11013" width="16" style="258" customWidth="1"/>
    <col min="11014" max="11014" width="8.28515625" style="258" customWidth="1"/>
    <col min="11015" max="11015" width="6.28515625" style="258" customWidth="1"/>
    <col min="11016" max="11016" width="15" style="258" customWidth="1"/>
    <col min="11017" max="11017" width="23.28515625" style="258" customWidth="1"/>
    <col min="11018" max="11018" width="15" style="258" customWidth="1"/>
    <col min="11019" max="11021" width="12.42578125" style="258" customWidth="1"/>
    <col min="11022" max="11024" width="8.7109375" style="258" customWidth="1"/>
    <col min="11025" max="11025" width="9.7109375" style="258" customWidth="1"/>
    <col min="11026" max="11264" width="9.7109375" style="258"/>
    <col min="11265" max="11265" width="1.7109375" style="258" customWidth="1"/>
    <col min="11266" max="11266" width="4.28515625" style="258" customWidth="1"/>
    <col min="11267" max="11267" width="3.7109375" style="258" customWidth="1"/>
    <col min="11268" max="11268" width="12" style="258" customWidth="1"/>
    <col min="11269" max="11269" width="16" style="258" customWidth="1"/>
    <col min="11270" max="11270" width="8.28515625" style="258" customWidth="1"/>
    <col min="11271" max="11271" width="6.28515625" style="258" customWidth="1"/>
    <col min="11272" max="11272" width="15" style="258" customWidth="1"/>
    <col min="11273" max="11273" width="23.28515625" style="258" customWidth="1"/>
    <col min="11274" max="11274" width="15" style="258" customWidth="1"/>
    <col min="11275" max="11277" width="12.42578125" style="258" customWidth="1"/>
    <col min="11278" max="11280" width="8.7109375" style="258" customWidth="1"/>
    <col min="11281" max="11281" width="9.7109375" style="258" customWidth="1"/>
    <col min="11282" max="11520" width="9.7109375" style="258"/>
    <col min="11521" max="11521" width="1.7109375" style="258" customWidth="1"/>
    <col min="11522" max="11522" width="4.28515625" style="258" customWidth="1"/>
    <col min="11523" max="11523" width="3.7109375" style="258" customWidth="1"/>
    <col min="11524" max="11524" width="12" style="258" customWidth="1"/>
    <col min="11525" max="11525" width="16" style="258" customWidth="1"/>
    <col min="11526" max="11526" width="8.28515625" style="258" customWidth="1"/>
    <col min="11527" max="11527" width="6.28515625" style="258" customWidth="1"/>
    <col min="11528" max="11528" width="15" style="258" customWidth="1"/>
    <col min="11529" max="11529" width="23.28515625" style="258" customWidth="1"/>
    <col min="11530" max="11530" width="15" style="258" customWidth="1"/>
    <col min="11531" max="11533" width="12.42578125" style="258" customWidth="1"/>
    <col min="11534" max="11536" width="8.7109375" style="258" customWidth="1"/>
    <col min="11537" max="11537" width="9.7109375" style="258" customWidth="1"/>
    <col min="11538" max="11776" width="9.7109375" style="258"/>
    <col min="11777" max="11777" width="1.7109375" style="258" customWidth="1"/>
    <col min="11778" max="11778" width="4.28515625" style="258" customWidth="1"/>
    <col min="11779" max="11779" width="3.7109375" style="258" customWidth="1"/>
    <col min="11780" max="11780" width="12" style="258" customWidth="1"/>
    <col min="11781" max="11781" width="16" style="258" customWidth="1"/>
    <col min="11782" max="11782" width="8.28515625" style="258" customWidth="1"/>
    <col min="11783" max="11783" width="6.28515625" style="258" customWidth="1"/>
    <col min="11784" max="11784" width="15" style="258" customWidth="1"/>
    <col min="11785" max="11785" width="23.28515625" style="258" customWidth="1"/>
    <col min="11786" max="11786" width="15" style="258" customWidth="1"/>
    <col min="11787" max="11789" width="12.42578125" style="258" customWidth="1"/>
    <col min="11790" max="11792" width="8.7109375" style="258" customWidth="1"/>
    <col min="11793" max="11793" width="9.7109375" style="258" customWidth="1"/>
    <col min="11794" max="12032" width="9.7109375" style="258"/>
    <col min="12033" max="12033" width="1.7109375" style="258" customWidth="1"/>
    <col min="12034" max="12034" width="4.28515625" style="258" customWidth="1"/>
    <col min="12035" max="12035" width="3.7109375" style="258" customWidth="1"/>
    <col min="12036" max="12036" width="12" style="258" customWidth="1"/>
    <col min="12037" max="12037" width="16" style="258" customWidth="1"/>
    <col min="12038" max="12038" width="8.28515625" style="258" customWidth="1"/>
    <col min="12039" max="12039" width="6.28515625" style="258" customWidth="1"/>
    <col min="12040" max="12040" width="15" style="258" customWidth="1"/>
    <col min="12041" max="12041" width="23.28515625" style="258" customWidth="1"/>
    <col min="12042" max="12042" width="15" style="258" customWidth="1"/>
    <col min="12043" max="12045" width="12.42578125" style="258" customWidth="1"/>
    <col min="12046" max="12048" width="8.7109375" style="258" customWidth="1"/>
    <col min="12049" max="12049" width="9.7109375" style="258" customWidth="1"/>
    <col min="12050" max="12288" width="9.7109375" style="258"/>
    <col min="12289" max="12289" width="1.7109375" style="258" customWidth="1"/>
    <col min="12290" max="12290" width="4.28515625" style="258" customWidth="1"/>
    <col min="12291" max="12291" width="3.7109375" style="258" customWidth="1"/>
    <col min="12292" max="12292" width="12" style="258" customWidth="1"/>
    <col min="12293" max="12293" width="16" style="258" customWidth="1"/>
    <col min="12294" max="12294" width="8.28515625" style="258" customWidth="1"/>
    <col min="12295" max="12295" width="6.28515625" style="258" customWidth="1"/>
    <col min="12296" max="12296" width="15" style="258" customWidth="1"/>
    <col min="12297" max="12297" width="23.28515625" style="258" customWidth="1"/>
    <col min="12298" max="12298" width="15" style="258" customWidth="1"/>
    <col min="12299" max="12301" width="12.42578125" style="258" customWidth="1"/>
    <col min="12302" max="12304" width="8.7109375" style="258" customWidth="1"/>
    <col min="12305" max="12305" width="9.7109375" style="258" customWidth="1"/>
    <col min="12306" max="12544" width="9.7109375" style="258"/>
    <col min="12545" max="12545" width="1.7109375" style="258" customWidth="1"/>
    <col min="12546" max="12546" width="4.28515625" style="258" customWidth="1"/>
    <col min="12547" max="12547" width="3.7109375" style="258" customWidth="1"/>
    <col min="12548" max="12548" width="12" style="258" customWidth="1"/>
    <col min="12549" max="12549" width="16" style="258" customWidth="1"/>
    <col min="12550" max="12550" width="8.28515625" style="258" customWidth="1"/>
    <col min="12551" max="12551" width="6.28515625" style="258" customWidth="1"/>
    <col min="12552" max="12552" width="15" style="258" customWidth="1"/>
    <col min="12553" max="12553" width="23.28515625" style="258" customWidth="1"/>
    <col min="12554" max="12554" width="15" style="258" customWidth="1"/>
    <col min="12555" max="12557" width="12.42578125" style="258" customWidth="1"/>
    <col min="12558" max="12560" width="8.7109375" style="258" customWidth="1"/>
    <col min="12561" max="12561" width="9.7109375" style="258" customWidth="1"/>
    <col min="12562" max="12800" width="9.7109375" style="258"/>
    <col min="12801" max="12801" width="1.7109375" style="258" customWidth="1"/>
    <col min="12802" max="12802" width="4.28515625" style="258" customWidth="1"/>
    <col min="12803" max="12803" width="3.7109375" style="258" customWidth="1"/>
    <col min="12804" max="12804" width="12" style="258" customWidth="1"/>
    <col min="12805" max="12805" width="16" style="258" customWidth="1"/>
    <col min="12806" max="12806" width="8.28515625" style="258" customWidth="1"/>
    <col min="12807" max="12807" width="6.28515625" style="258" customWidth="1"/>
    <col min="12808" max="12808" width="15" style="258" customWidth="1"/>
    <col min="12809" max="12809" width="23.28515625" style="258" customWidth="1"/>
    <col min="12810" max="12810" width="15" style="258" customWidth="1"/>
    <col min="12811" max="12813" width="12.42578125" style="258" customWidth="1"/>
    <col min="12814" max="12816" width="8.7109375" style="258" customWidth="1"/>
    <col min="12817" max="12817" width="9.7109375" style="258" customWidth="1"/>
    <col min="12818" max="13056" width="9.7109375" style="258"/>
    <col min="13057" max="13057" width="1.7109375" style="258" customWidth="1"/>
    <col min="13058" max="13058" width="4.28515625" style="258" customWidth="1"/>
    <col min="13059" max="13059" width="3.7109375" style="258" customWidth="1"/>
    <col min="13060" max="13060" width="12" style="258" customWidth="1"/>
    <col min="13061" max="13061" width="16" style="258" customWidth="1"/>
    <col min="13062" max="13062" width="8.28515625" style="258" customWidth="1"/>
    <col min="13063" max="13063" width="6.28515625" style="258" customWidth="1"/>
    <col min="13064" max="13064" width="15" style="258" customWidth="1"/>
    <col min="13065" max="13065" width="23.28515625" style="258" customWidth="1"/>
    <col min="13066" max="13066" width="15" style="258" customWidth="1"/>
    <col min="13067" max="13069" width="12.42578125" style="258" customWidth="1"/>
    <col min="13070" max="13072" width="8.7109375" style="258" customWidth="1"/>
    <col min="13073" max="13073" width="9.7109375" style="258" customWidth="1"/>
    <col min="13074" max="13312" width="9.7109375" style="258"/>
    <col min="13313" max="13313" width="1.7109375" style="258" customWidth="1"/>
    <col min="13314" max="13314" width="4.28515625" style="258" customWidth="1"/>
    <col min="13315" max="13315" width="3.7109375" style="258" customWidth="1"/>
    <col min="13316" max="13316" width="12" style="258" customWidth="1"/>
    <col min="13317" max="13317" width="16" style="258" customWidth="1"/>
    <col min="13318" max="13318" width="8.28515625" style="258" customWidth="1"/>
    <col min="13319" max="13319" width="6.28515625" style="258" customWidth="1"/>
    <col min="13320" max="13320" width="15" style="258" customWidth="1"/>
    <col min="13321" max="13321" width="23.28515625" style="258" customWidth="1"/>
    <col min="13322" max="13322" width="15" style="258" customWidth="1"/>
    <col min="13323" max="13325" width="12.42578125" style="258" customWidth="1"/>
    <col min="13326" max="13328" width="8.7109375" style="258" customWidth="1"/>
    <col min="13329" max="13329" width="9.7109375" style="258" customWidth="1"/>
    <col min="13330" max="13568" width="9.7109375" style="258"/>
    <col min="13569" max="13569" width="1.7109375" style="258" customWidth="1"/>
    <col min="13570" max="13570" width="4.28515625" style="258" customWidth="1"/>
    <col min="13571" max="13571" width="3.7109375" style="258" customWidth="1"/>
    <col min="13572" max="13572" width="12" style="258" customWidth="1"/>
    <col min="13573" max="13573" width="16" style="258" customWidth="1"/>
    <col min="13574" max="13574" width="8.28515625" style="258" customWidth="1"/>
    <col min="13575" max="13575" width="6.28515625" style="258" customWidth="1"/>
    <col min="13576" max="13576" width="15" style="258" customWidth="1"/>
    <col min="13577" max="13577" width="23.28515625" style="258" customWidth="1"/>
    <col min="13578" max="13578" width="15" style="258" customWidth="1"/>
    <col min="13579" max="13581" width="12.42578125" style="258" customWidth="1"/>
    <col min="13582" max="13584" width="8.7109375" style="258" customWidth="1"/>
    <col min="13585" max="13585" width="9.7109375" style="258" customWidth="1"/>
    <col min="13586" max="13824" width="9.7109375" style="258"/>
    <col min="13825" max="13825" width="1.7109375" style="258" customWidth="1"/>
    <col min="13826" max="13826" width="4.28515625" style="258" customWidth="1"/>
    <col min="13827" max="13827" width="3.7109375" style="258" customWidth="1"/>
    <col min="13828" max="13828" width="12" style="258" customWidth="1"/>
    <col min="13829" max="13829" width="16" style="258" customWidth="1"/>
    <col min="13830" max="13830" width="8.28515625" style="258" customWidth="1"/>
    <col min="13831" max="13831" width="6.28515625" style="258" customWidth="1"/>
    <col min="13832" max="13832" width="15" style="258" customWidth="1"/>
    <col min="13833" max="13833" width="23.28515625" style="258" customWidth="1"/>
    <col min="13834" max="13834" width="15" style="258" customWidth="1"/>
    <col min="13835" max="13837" width="12.42578125" style="258" customWidth="1"/>
    <col min="13838" max="13840" width="8.7109375" style="258" customWidth="1"/>
    <col min="13841" max="13841" width="9.7109375" style="258" customWidth="1"/>
    <col min="13842" max="14080" width="9.7109375" style="258"/>
    <col min="14081" max="14081" width="1.7109375" style="258" customWidth="1"/>
    <col min="14082" max="14082" width="4.28515625" style="258" customWidth="1"/>
    <col min="14083" max="14083" width="3.7109375" style="258" customWidth="1"/>
    <col min="14084" max="14084" width="12" style="258" customWidth="1"/>
    <col min="14085" max="14085" width="16" style="258" customWidth="1"/>
    <col min="14086" max="14086" width="8.28515625" style="258" customWidth="1"/>
    <col min="14087" max="14087" width="6.28515625" style="258" customWidth="1"/>
    <col min="14088" max="14088" width="15" style="258" customWidth="1"/>
    <col min="14089" max="14089" width="23.28515625" style="258" customWidth="1"/>
    <col min="14090" max="14090" width="15" style="258" customWidth="1"/>
    <col min="14091" max="14093" width="12.42578125" style="258" customWidth="1"/>
    <col min="14094" max="14096" width="8.7109375" style="258" customWidth="1"/>
    <col min="14097" max="14097" width="9.7109375" style="258" customWidth="1"/>
    <col min="14098" max="14336" width="9.7109375" style="258"/>
    <col min="14337" max="14337" width="1.7109375" style="258" customWidth="1"/>
    <col min="14338" max="14338" width="4.28515625" style="258" customWidth="1"/>
    <col min="14339" max="14339" width="3.7109375" style="258" customWidth="1"/>
    <col min="14340" max="14340" width="12" style="258" customWidth="1"/>
    <col min="14341" max="14341" width="16" style="258" customWidth="1"/>
    <col min="14342" max="14342" width="8.28515625" style="258" customWidth="1"/>
    <col min="14343" max="14343" width="6.28515625" style="258" customWidth="1"/>
    <col min="14344" max="14344" width="15" style="258" customWidth="1"/>
    <col min="14345" max="14345" width="23.28515625" style="258" customWidth="1"/>
    <col min="14346" max="14346" width="15" style="258" customWidth="1"/>
    <col min="14347" max="14349" width="12.42578125" style="258" customWidth="1"/>
    <col min="14350" max="14352" width="8.7109375" style="258" customWidth="1"/>
    <col min="14353" max="14353" width="9.7109375" style="258" customWidth="1"/>
    <col min="14354" max="14592" width="9.7109375" style="258"/>
    <col min="14593" max="14593" width="1.7109375" style="258" customWidth="1"/>
    <col min="14594" max="14594" width="4.28515625" style="258" customWidth="1"/>
    <col min="14595" max="14595" width="3.7109375" style="258" customWidth="1"/>
    <col min="14596" max="14596" width="12" style="258" customWidth="1"/>
    <col min="14597" max="14597" width="16" style="258" customWidth="1"/>
    <col min="14598" max="14598" width="8.28515625" style="258" customWidth="1"/>
    <col min="14599" max="14599" width="6.28515625" style="258" customWidth="1"/>
    <col min="14600" max="14600" width="15" style="258" customWidth="1"/>
    <col min="14601" max="14601" width="23.28515625" style="258" customWidth="1"/>
    <col min="14602" max="14602" width="15" style="258" customWidth="1"/>
    <col min="14603" max="14605" width="12.42578125" style="258" customWidth="1"/>
    <col min="14606" max="14608" width="8.7109375" style="258" customWidth="1"/>
    <col min="14609" max="14609" width="9.7109375" style="258" customWidth="1"/>
    <col min="14610" max="14848" width="9.7109375" style="258"/>
    <col min="14849" max="14849" width="1.7109375" style="258" customWidth="1"/>
    <col min="14850" max="14850" width="4.28515625" style="258" customWidth="1"/>
    <col min="14851" max="14851" width="3.7109375" style="258" customWidth="1"/>
    <col min="14852" max="14852" width="12" style="258" customWidth="1"/>
    <col min="14853" max="14853" width="16" style="258" customWidth="1"/>
    <col min="14854" max="14854" width="8.28515625" style="258" customWidth="1"/>
    <col min="14855" max="14855" width="6.28515625" style="258" customWidth="1"/>
    <col min="14856" max="14856" width="15" style="258" customWidth="1"/>
    <col min="14857" max="14857" width="23.28515625" style="258" customWidth="1"/>
    <col min="14858" max="14858" width="15" style="258" customWidth="1"/>
    <col min="14859" max="14861" width="12.42578125" style="258" customWidth="1"/>
    <col min="14862" max="14864" width="8.7109375" style="258" customWidth="1"/>
    <col min="14865" max="14865" width="9.7109375" style="258" customWidth="1"/>
    <col min="14866" max="15104" width="9.7109375" style="258"/>
    <col min="15105" max="15105" width="1.7109375" style="258" customWidth="1"/>
    <col min="15106" max="15106" width="4.28515625" style="258" customWidth="1"/>
    <col min="15107" max="15107" width="3.7109375" style="258" customWidth="1"/>
    <col min="15108" max="15108" width="12" style="258" customWidth="1"/>
    <col min="15109" max="15109" width="16" style="258" customWidth="1"/>
    <col min="15110" max="15110" width="8.28515625" style="258" customWidth="1"/>
    <col min="15111" max="15111" width="6.28515625" style="258" customWidth="1"/>
    <col min="15112" max="15112" width="15" style="258" customWidth="1"/>
    <col min="15113" max="15113" width="23.28515625" style="258" customWidth="1"/>
    <col min="15114" max="15114" width="15" style="258" customWidth="1"/>
    <col min="15115" max="15117" width="12.42578125" style="258" customWidth="1"/>
    <col min="15118" max="15120" width="8.7109375" style="258" customWidth="1"/>
    <col min="15121" max="15121" width="9.7109375" style="258" customWidth="1"/>
    <col min="15122" max="15360" width="9.7109375" style="258"/>
    <col min="15361" max="15361" width="1.7109375" style="258" customWidth="1"/>
    <col min="15362" max="15362" width="4.28515625" style="258" customWidth="1"/>
    <col min="15363" max="15363" width="3.7109375" style="258" customWidth="1"/>
    <col min="15364" max="15364" width="12" style="258" customWidth="1"/>
    <col min="15365" max="15365" width="16" style="258" customWidth="1"/>
    <col min="15366" max="15366" width="8.28515625" style="258" customWidth="1"/>
    <col min="15367" max="15367" width="6.28515625" style="258" customWidth="1"/>
    <col min="15368" max="15368" width="15" style="258" customWidth="1"/>
    <col min="15369" max="15369" width="23.28515625" style="258" customWidth="1"/>
    <col min="15370" max="15370" width="15" style="258" customWidth="1"/>
    <col min="15371" max="15373" width="12.42578125" style="258" customWidth="1"/>
    <col min="15374" max="15376" width="8.7109375" style="258" customWidth="1"/>
    <col min="15377" max="15377" width="9.7109375" style="258" customWidth="1"/>
    <col min="15378" max="15616" width="9.7109375" style="258"/>
    <col min="15617" max="15617" width="1.7109375" style="258" customWidth="1"/>
    <col min="15618" max="15618" width="4.28515625" style="258" customWidth="1"/>
    <col min="15619" max="15619" width="3.7109375" style="258" customWidth="1"/>
    <col min="15620" max="15620" width="12" style="258" customWidth="1"/>
    <col min="15621" max="15621" width="16" style="258" customWidth="1"/>
    <col min="15622" max="15622" width="8.28515625" style="258" customWidth="1"/>
    <col min="15623" max="15623" width="6.28515625" style="258" customWidth="1"/>
    <col min="15624" max="15624" width="15" style="258" customWidth="1"/>
    <col min="15625" max="15625" width="23.28515625" style="258" customWidth="1"/>
    <col min="15626" max="15626" width="15" style="258" customWidth="1"/>
    <col min="15627" max="15629" width="12.42578125" style="258" customWidth="1"/>
    <col min="15630" max="15632" width="8.7109375" style="258" customWidth="1"/>
    <col min="15633" max="15633" width="9.7109375" style="258" customWidth="1"/>
    <col min="15634" max="15872" width="9.7109375" style="258"/>
    <col min="15873" max="15873" width="1.7109375" style="258" customWidth="1"/>
    <col min="15874" max="15874" width="4.28515625" style="258" customWidth="1"/>
    <col min="15875" max="15875" width="3.7109375" style="258" customWidth="1"/>
    <col min="15876" max="15876" width="12" style="258" customWidth="1"/>
    <col min="15877" max="15877" width="16" style="258" customWidth="1"/>
    <col min="15878" max="15878" width="8.28515625" style="258" customWidth="1"/>
    <col min="15879" max="15879" width="6.28515625" style="258" customWidth="1"/>
    <col min="15880" max="15880" width="15" style="258" customWidth="1"/>
    <col min="15881" max="15881" width="23.28515625" style="258" customWidth="1"/>
    <col min="15882" max="15882" width="15" style="258" customWidth="1"/>
    <col min="15883" max="15885" width="12.42578125" style="258" customWidth="1"/>
    <col min="15886" max="15888" width="8.7109375" style="258" customWidth="1"/>
    <col min="15889" max="15889" width="9.7109375" style="258" customWidth="1"/>
    <col min="15890" max="16128" width="9.7109375" style="258"/>
    <col min="16129" max="16129" width="1.7109375" style="258" customWidth="1"/>
    <col min="16130" max="16130" width="4.28515625" style="258" customWidth="1"/>
    <col min="16131" max="16131" width="3.7109375" style="258" customWidth="1"/>
    <col min="16132" max="16132" width="12" style="258" customWidth="1"/>
    <col min="16133" max="16133" width="16" style="258" customWidth="1"/>
    <col min="16134" max="16134" width="8.28515625" style="258" customWidth="1"/>
    <col min="16135" max="16135" width="6.28515625" style="258" customWidth="1"/>
    <col min="16136" max="16136" width="15" style="258" customWidth="1"/>
    <col min="16137" max="16137" width="23.28515625" style="258" customWidth="1"/>
    <col min="16138" max="16138" width="15" style="258" customWidth="1"/>
    <col min="16139" max="16141" width="12.42578125" style="258" customWidth="1"/>
    <col min="16142" max="16144" width="8.7109375" style="258" customWidth="1"/>
    <col min="16145" max="16145" width="9.7109375" style="258" customWidth="1"/>
    <col min="16146" max="16384" width="9.7109375" style="258"/>
  </cols>
  <sheetData>
    <row r="1" spans="2:13" ht="9.75" customHeight="1" x14ac:dyDescent="0.2">
      <c r="B1" s="1"/>
      <c r="C1" s="1"/>
      <c r="D1" s="2"/>
      <c r="E1" s="2"/>
      <c r="F1" s="2"/>
      <c r="G1" s="2"/>
      <c r="H1" s="3"/>
      <c r="I1" s="4"/>
      <c r="J1" s="5"/>
      <c r="K1" s="5"/>
      <c r="L1" s="5"/>
      <c r="M1" s="5"/>
    </row>
    <row r="2" spans="2:13" ht="36.75" customHeight="1" x14ac:dyDescent="0.2">
      <c r="B2" s="6" t="s">
        <v>0</v>
      </c>
      <c r="C2" s="7"/>
      <c r="D2" s="8"/>
      <c r="E2" s="8"/>
      <c r="F2" s="8"/>
      <c r="G2" s="8"/>
      <c r="H2" s="9"/>
      <c r="I2" s="10"/>
      <c r="J2" s="11"/>
      <c r="K2" s="12"/>
      <c r="L2" s="5"/>
      <c r="M2" s="5"/>
    </row>
    <row r="3" spans="2:13" ht="15" customHeight="1" x14ac:dyDescent="0.2">
      <c r="B3" s="13"/>
      <c r="C3" s="14"/>
      <c r="D3" s="15"/>
      <c r="E3" s="15"/>
      <c r="F3" s="15"/>
      <c r="G3" s="16"/>
      <c r="H3" s="17"/>
      <c r="I3" s="18" t="s">
        <v>143</v>
      </c>
      <c r="J3" s="17"/>
      <c r="K3" s="17"/>
      <c r="L3" s="17"/>
      <c r="M3" s="17"/>
    </row>
    <row r="4" spans="2:13" ht="15" customHeight="1" x14ac:dyDescent="0.2">
      <c r="B4" s="13" t="s">
        <v>1</v>
      </c>
      <c r="C4" s="14"/>
      <c r="D4" s="15"/>
      <c r="E4" s="342" t="s">
        <v>150</v>
      </c>
      <c r="F4" s="342"/>
      <c r="G4" s="342"/>
      <c r="H4" s="342"/>
      <c r="I4" s="19"/>
      <c r="J4" s="11"/>
      <c r="K4" s="12"/>
      <c r="L4" s="5"/>
      <c r="M4" s="5"/>
    </row>
    <row r="5" spans="2:13" ht="12.4" customHeight="1" x14ac:dyDescent="0.2">
      <c r="B5" s="13"/>
      <c r="C5" s="14"/>
      <c r="D5" s="15"/>
      <c r="E5" s="20"/>
      <c r="F5" s="15"/>
      <c r="G5" s="15"/>
      <c r="H5" s="21"/>
      <c r="I5" s="19"/>
      <c r="J5" s="11"/>
      <c r="K5" s="12"/>
      <c r="L5" s="5"/>
      <c r="M5" s="5"/>
    </row>
    <row r="6" spans="2:13" ht="15" customHeight="1" x14ac:dyDescent="0.2">
      <c r="B6" s="16"/>
      <c r="C6" s="336"/>
      <c r="D6" s="336"/>
      <c r="E6" s="336"/>
      <c r="F6" s="336"/>
      <c r="G6" s="337"/>
      <c r="H6" s="326" t="s">
        <v>2</v>
      </c>
      <c r="I6" s="22" t="s">
        <v>3</v>
      </c>
      <c r="J6" s="23">
        <v>0</v>
      </c>
      <c r="K6" s="23"/>
      <c r="L6" s="24"/>
      <c r="M6" s="24"/>
    </row>
    <row r="7" spans="2:13" ht="18" customHeight="1" thickBot="1" x14ac:dyDescent="0.3">
      <c r="B7" s="25" t="s">
        <v>4</v>
      </c>
      <c r="C7" s="26"/>
      <c r="D7" s="2"/>
      <c r="E7" s="2"/>
      <c r="F7" s="2"/>
      <c r="G7" s="2"/>
      <c r="H7" s="27"/>
      <c r="I7" s="261" t="s">
        <v>132</v>
      </c>
      <c r="J7" s="28">
        <v>0</v>
      </c>
      <c r="K7" s="28"/>
      <c r="L7" s="5"/>
      <c r="M7" s="5"/>
    </row>
    <row r="8" spans="2:13" ht="20.100000000000001" customHeight="1" thickBot="1" x14ac:dyDescent="0.25">
      <c r="B8" s="29">
        <v>1</v>
      </c>
      <c r="C8" s="30" t="s">
        <v>5</v>
      </c>
      <c r="D8" s="31"/>
      <c r="E8" s="31"/>
      <c r="F8" s="31"/>
      <c r="G8" s="31"/>
      <c r="H8" s="292">
        <v>2959</v>
      </c>
      <c r="I8" s="335"/>
      <c r="J8" s="32"/>
      <c r="K8" s="32"/>
      <c r="L8" s="5"/>
      <c r="M8" s="5"/>
    </row>
    <row r="9" spans="2:13" ht="19.149999999999999" customHeight="1" x14ac:dyDescent="0.2">
      <c r="B9" s="33">
        <f t="shared" ref="B9:B25" si="0">B8+1</f>
        <v>2</v>
      </c>
      <c r="C9" s="34" t="s">
        <v>6</v>
      </c>
      <c r="D9" s="35" t="s">
        <v>140</v>
      </c>
      <c r="E9" s="260"/>
      <c r="F9" s="260"/>
      <c r="G9" s="260"/>
      <c r="H9" s="293">
        <v>2493</v>
      </c>
      <c r="I9" s="262"/>
      <c r="J9" s="36"/>
      <c r="K9" s="36"/>
      <c r="L9" s="5"/>
      <c r="M9" s="5"/>
    </row>
    <row r="10" spans="2:13" ht="19.149999999999999" customHeight="1" x14ac:dyDescent="0.2">
      <c r="B10" s="37">
        <f t="shared" si="0"/>
        <v>3</v>
      </c>
      <c r="C10" s="38" t="s">
        <v>7</v>
      </c>
      <c r="D10" s="39" t="s">
        <v>8</v>
      </c>
      <c r="E10" s="40"/>
      <c r="F10" s="40"/>
      <c r="G10" s="40"/>
      <c r="H10" s="294" t="s">
        <v>138</v>
      </c>
      <c r="I10" s="263"/>
      <c r="J10" s="36"/>
      <c r="K10" s="36"/>
      <c r="L10" s="5"/>
      <c r="M10" s="5"/>
    </row>
    <row r="11" spans="2:13" ht="19.149999999999999" customHeight="1" thickBot="1" x14ac:dyDescent="0.25">
      <c r="B11" s="41">
        <f t="shared" si="0"/>
        <v>4</v>
      </c>
      <c r="C11" s="42" t="s">
        <v>6</v>
      </c>
      <c r="D11" s="43" t="s">
        <v>9</v>
      </c>
      <c r="E11" s="44"/>
      <c r="F11" s="44"/>
      <c r="G11" s="44"/>
      <c r="H11" s="295" t="s">
        <v>133</v>
      </c>
      <c r="I11" s="264"/>
      <c r="J11" s="36"/>
      <c r="K11" s="36"/>
      <c r="L11" s="5"/>
      <c r="M11" s="5"/>
    </row>
    <row r="12" spans="2:13" ht="19.149999999999999" customHeight="1" x14ac:dyDescent="0.2">
      <c r="B12" s="37">
        <f t="shared" si="0"/>
        <v>5</v>
      </c>
      <c r="C12" s="38" t="s">
        <v>6</v>
      </c>
      <c r="D12" s="39" t="s">
        <v>10</v>
      </c>
      <c r="E12" s="40"/>
      <c r="F12" s="40"/>
      <c r="G12" s="40"/>
      <c r="H12" s="296" t="s">
        <v>11</v>
      </c>
      <c r="I12" s="263"/>
      <c r="J12" s="36"/>
      <c r="K12" s="36"/>
      <c r="L12" s="5"/>
      <c r="M12" s="5"/>
    </row>
    <row r="13" spans="2:13" ht="19.149999999999999" customHeight="1" thickBot="1" x14ac:dyDescent="0.25">
      <c r="B13" s="41">
        <f t="shared" si="0"/>
        <v>6</v>
      </c>
      <c r="C13" s="42" t="s">
        <v>7</v>
      </c>
      <c r="D13" s="43" t="s">
        <v>12</v>
      </c>
      <c r="E13" s="44"/>
      <c r="F13" s="44"/>
      <c r="G13" s="44"/>
      <c r="H13" s="297" t="s">
        <v>13</v>
      </c>
      <c r="I13" s="264"/>
      <c r="J13" s="36"/>
      <c r="K13" s="36"/>
      <c r="L13" s="5"/>
      <c r="M13" s="5"/>
    </row>
    <row r="14" spans="2:13" ht="19.149999999999999" customHeight="1" x14ac:dyDescent="0.2">
      <c r="B14" s="37">
        <f t="shared" si="0"/>
        <v>7</v>
      </c>
      <c r="C14" s="38" t="s">
        <v>6</v>
      </c>
      <c r="D14" s="39" t="s">
        <v>14</v>
      </c>
      <c r="E14" s="40"/>
      <c r="F14" s="40"/>
      <c r="G14" s="40"/>
      <c r="H14" s="298" t="s">
        <v>142</v>
      </c>
      <c r="I14" s="263"/>
      <c r="J14" s="36"/>
      <c r="K14" s="36"/>
      <c r="L14" s="5"/>
      <c r="M14" s="5"/>
    </row>
    <row r="15" spans="2:13" ht="19.149999999999999" customHeight="1" thickBot="1" x14ac:dyDescent="0.25">
      <c r="B15" s="41">
        <f t="shared" si="0"/>
        <v>8</v>
      </c>
      <c r="C15" s="42" t="s">
        <v>7</v>
      </c>
      <c r="D15" s="43" t="s">
        <v>141</v>
      </c>
      <c r="E15" s="44"/>
      <c r="F15" s="44"/>
      <c r="G15" s="44"/>
      <c r="H15" s="299">
        <v>2894</v>
      </c>
      <c r="I15" s="264"/>
      <c r="J15" s="36"/>
      <c r="K15" s="36"/>
      <c r="L15" s="5"/>
      <c r="M15" s="5"/>
    </row>
    <row r="16" spans="2:13" ht="19.899999999999999" customHeight="1" x14ac:dyDescent="0.2">
      <c r="B16" s="37">
        <f t="shared" si="0"/>
        <v>9</v>
      </c>
      <c r="C16" s="38" t="s">
        <v>6</v>
      </c>
      <c r="D16" s="45" t="s">
        <v>15</v>
      </c>
      <c r="E16" s="46"/>
      <c r="F16" s="46"/>
      <c r="G16" s="46"/>
      <c r="H16" s="300" t="s">
        <v>139</v>
      </c>
      <c r="I16" s="265"/>
      <c r="J16" s="36"/>
      <c r="K16" s="36"/>
      <c r="L16" s="5"/>
      <c r="M16" s="5"/>
    </row>
    <row r="17" spans="2:11" ht="19.149999999999999" customHeight="1" thickBot="1" x14ac:dyDescent="0.25">
      <c r="B17" s="41">
        <f t="shared" si="0"/>
        <v>10</v>
      </c>
      <c r="C17" s="42" t="s">
        <v>7</v>
      </c>
      <c r="D17" s="43" t="s">
        <v>16</v>
      </c>
      <c r="E17" s="44"/>
      <c r="F17" s="44"/>
      <c r="G17" s="44"/>
      <c r="H17" s="301" t="s">
        <v>17</v>
      </c>
      <c r="I17" s="266"/>
      <c r="J17" s="36"/>
      <c r="K17" s="36"/>
    </row>
    <row r="18" spans="2:11" ht="19.149999999999999" customHeight="1" x14ac:dyDescent="0.2">
      <c r="B18" s="47">
        <f t="shared" si="0"/>
        <v>11</v>
      </c>
      <c r="C18" s="48" t="s">
        <v>18</v>
      </c>
      <c r="D18" s="269" t="s">
        <v>19</v>
      </c>
      <c r="E18" s="270"/>
      <c r="F18" s="270"/>
      <c r="G18" s="270"/>
      <c r="H18" s="302"/>
      <c r="I18" s="267"/>
      <c r="J18" s="49"/>
      <c r="K18" s="49"/>
    </row>
    <row r="19" spans="2:11" ht="19.149999999999999" customHeight="1" thickBot="1" x14ac:dyDescent="0.25">
      <c r="B19" s="50">
        <f t="shared" si="0"/>
        <v>12</v>
      </c>
      <c r="C19" s="51" t="s">
        <v>20</v>
      </c>
      <c r="D19" s="271" t="s">
        <v>21</v>
      </c>
      <c r="E19" s="272"/>
      <c r="F19" s="272"/>
      <c r="G19" s="272"/>
      <c r="H19" s="303"/>
      <c r="I19" s="264"/>
      <c r="J19" s="49"/>
      <c r="K19" s="49"/>
    </row>
    <row r="20" spans="2:11" ht="19.149999999999999" customHeight="1" thickBot="1" x14ac:dyDescent="0.25">
      <c r="B20" s="41">
        <f>B19+1</f>
        <v>13</v>
      </c>
      <c r="C20" s="42" t="s">
        <v>7</v>
      </c>
      <c r="D20" s="52" t="s">
        <v>22</v>
      </c>
      <c r="E20" s="53"/>
      <c r="F20" s="53"/>
      <c r="G20" s="53"/>
      <c r="H20" s="304" t="s">
        <v>23</v>
      </c>
      <c r="I20" s="268"/>
      <c r="J20" s="36"/>
      <c r="K20" s="36"/>
    </row>
    <row r="21" spans="2:11" ht="19.149999999999999" customHeight="1" x14ac:dyDescent="0.2">
      <c r="B21" s="47">
        <f t="shared" si="0"/>
        <v>14</v>
      </c>
      <c r="C21" s="48" t="s">
        <v>6</v>
      </c>
      <c r="D21" s="54" t="s">
        <v>24</v>
      </c>
      <c r="E21" s="55"/>
      <c r="F21" s="46"/>
      <c r="G21" s="46"/>
      <c r="H21" s="302"/>
      <c r="I21" s="267"/>
      <c r="J21" s="36"/>
      <c r="K21" s="36"/>
    </row>
    <row r="22" spans="2:11" ht="19.149999999999999" customHeight="1" thickBot="1" x14ac:dyDescent="0.25">
      <c r="B22" s="50">
        <f t="shared" si="0"/>
        <v>15</v>
      </c>
      <c r="C22" s="51" t="s">
        <v>7</v>
      </c>
      <c r="D22" s="56" t="s">
        <v>25</v>
      </c>
      <c r="E22" s="57"/>
      <c r="F22" s="44"/>
      <c r="G22" s="44"/>
      <c r="H22" s="303"/>
      <c r="I22" s="264"/>
      <c r="J22" s="36"/>
      <c r="K22" s="36"/>
    </row>
    <row r="23" spans="2:11" ht="19.149999999999999" customHeight="1" x14ac:dyDescent="0.2">
      <c r="B23" s="47">
        <f t="shared" si="0"/>
        <v>16</v>
      </c>
      <c r="C23" s="48" t="s">
        <v>6</v>
      </c>
      <c r="D23" s="45" t="s">
        <v>26</v>
      </c>
      <c r="E23" s="46"/>
      <c r="F23" s="338"/>
      <c r="G23" s="339"/>
      <c r="H23" s="305"/>
      <c r="I23" s="267"/>
      <c r="J23" s="36"/>
      <c r="K23" s="36"/>
    </row>
    <row r="24" spans="2:11" ht="19.149999999999999" customHeight="1" thickBot="1" x14ac:dyDescent="0.25">
      <c r="B24" s="58">
        <f t="shared" si="0"/>
        <v>17</v>
      </c>
      <c r="C24" s="38" t="s">
        <v>7</v>
      </c>
      <c r="D24" s="39" t="s">
        <v>27</v>
      </c>
      <c r="E24" s="40"/>
      <c r="F24" s="340"/>
      <c r="G24" s="341"/>
      <c r="H24" s="306"/>
      <c r="I24" s="263"/>
      <c r="J24" s="36"/>
      <c r="K24" s="36"/>
    </row>
    <row r="25" spans="2:11" ht="20.100000000000001" customHeight="1" thickBot="1" x14ac:dyDescent="0.25">
      <c r="B25" s="59">
        <f t="shared" si="0"/>
        <v>18</v>
      </c>
      <c r="C25" s="60" t="s">
        <v>28</v>
      </c>
      <c r="D25" s="61"/>
      <c r="E25" s="61"/>
      <c r="F25" s="61"/>
      <c r="G25" s="61"/>
      <c r="H25" s="62"/>
      <c r="I25" s="63">
        <f>I8-I9+I10-I11-I12+I13-I14+I15-I16+I17-I18+I19+I20-I21+I22-I23+I24</f>
        <v>0</v>
      </c>
      <c r="J25" s="64"/>
      <c r="K25" s="64"/>
    </row>
    <row r="26" spans="2:11" ht="12.4" customHeight="1" x14ac:dyDescent="0.2">
      <c r="B26" s="65"/>
      <c r="C26" s="1"/>
      <c r="D26" s="2"/>
      <c r="E26" s="2"/>
      <c r="F26" s="2"/>
      <c r="G26" s="2"/>
      <c r="H26" s="66"/>
      <c r="I26" s="67"/>
      <c r="J26" s="5"/>
      <c r="K26" s="5"/>
    </row>
    <row r="27" spans="2:11" ht="18" customHeight="1" thickBot="1" x14ac:dyDescent="0.25">
      <c r="B27" s="25" t="s">
        <v>29</v>
      </c>
      <c r="C27" s="26"/>
      <c r="D27" s="2"/>
      <c r="E27" s="2"/>
      <c r="F27" s="2"/>
      <c r="G27" s="2"/>
      <c r="H27" s="66"/>
      <c r="I27" s="67"/>
      <c r="J27" s="5"/>
      <c r="K27" s="5"/>
    </row>
    <row r="28" spans="2:11" ht="20.100000000000001" customHeight="1" x14ac:dyDescent="0.2">
      <c r="B28" s="68">
        <f>B25+1</f>
        <v>19</v>
      </c>
      <c r="C28" s="69"/>
      <c r="D28" s="70" t="s">
        <v>30</v>
      </c>
      <c r="E28" s="71"/>
      <c r="F28" s="71"/>
      <c r="G28" s="71"/>
      <c r="H28" s="307">
        <v>1459</v>
      </c>
      <c r="I28" s="273"/>
      <c r="J28" s="72"/>
      <c r="K28" s="72"/>
    </row>
    <row r="29" spans="2:11" ht="20.100000000000001" customHeight="1" x14ac:dyDescent="0.2">
      <c r="B29" s="73">
        <f>B28+1</f>
        <v>20</v>
      </c>
      <c r="C29" s="48" t="s">
        <v>31</v>
      </c>
      <c r="D29" s="74" t="s">
        <v>32</v>
      </c>
      <c r="E29" s="75"/>
      <c r="F29" s="75"/>
      <c r="G29" s="75"/>
      <c r="H29" s="308">
        <v>1582</v>
      </c>
      <c r="I29" s="263"/>
      <c r="J29" s="72"/>
      <c r="K29" s="72"/>
    </row>
    <row r="30" spans="2:11" ht="20.100000000000001" customHeight="1" thickBot="1" x14ac:dyDescent="0.25">
      <c r="B30" s="76">
        <f>B29+1</f>
        <v>21</v>
      </c>
      <c r="C30" s="77" t="s">
        <v>31</v>
      </c>
      <c r="D30" s="78" t="s">
        <v>33</v>
      </c>
      <c r="E30" s="79"/>
      <c r="F30" s="79"/>
      <c r="G30" s="79"/>
      <c r="H30" s="309"/>
      <c r="I30" s="274"/>
      <c r="J30" s="80"/>
      <c r="K30" s="80"/>
    </row>
    <row r="31" spans="2:11" ht="20.100000000000001" customHeight="1" thickBot="1" x14ac:dyDescent="0.25">
      <c r="B31" s="81">
        <f>B30+1</f>
        <v>22</v>
      </c>
      <c r="C31" s="82" t="s">
        <v>34</v>
      </c>
      <c r="D31" s="83" t="s">
        <v>35</v>
      </c>
      <c r="E31" s="60"/>
      <c r="F31" s="84"/>
      <c r="G31" s="84"/>
      <c r="H31" s="138"/>
      <c r="I31" s="85">
        <f>I28-I29-I30</f>
        <v>0</v>
      </c>
      <c r="J31" s="72"/>
      <c r="K31" s="72"/>
    </row>
    <row r="32" spans="2:11" ht="12.4" customHeight="1" thickBot="1" x14ac:dyDescent="0.25">
      <c r="B32" s="86"/>
      <c r="C32" s="1"/>
      <c r="D32" s="2"/>
      <c r="E32" s="2"/>
      <c r="F32" s="2"/>
      <c r="G32" s="2"/>
      <c r="H32" s="66"/>
      <c r="I32" s="87"/>
      <c r="J32" s="2"/>
      <c r="K32" s="2"/>
    </row>
    <row r="33" spans="2:11" ht="19.149999999999999" customHeight="1" x14ac:dyDescent="0.2">
      <c r="B33" s="68">
        <f>B31+1</f>
        <v>23</v>
      </c>
      <c r="C33" s="69"/>
      <c r="D33" s="70" t="s">
        <v>36</v>
      </c>
      <c r="E33" s="71"/>
      <c r="F33" s="71"/>
      <c r="G33" s="71"/>
      <c r="H33" s="293">
        <v>1469</v>
      </c>
      <c r="I33" s="262"/>
      <c r="J33" s="72"/>
      <c r="K33" s="72"/>
    </row>
    <row r="34" spans="2:11" ht="19.149999999999999" customHeight="1" x14ac:dyDescent="0.2">
      <c r="B34" s="73">
        <f>B33+1</f>
        <v>24</v>
      </c>
      <c r="C34" s="48" t="s">
        <v>31</v>
      </c>
      <c r="D34" s="74" t="s">
        <v>37</v>
      </c>
      <c r="E34" s="75"/>
      <c r="F34" s="75"/>
      <c r="G34" s="75"/>
      <c r="H34" s="308">
        <v>1576</v>
      </c>
      <c r="I34" s="263"/>
      <c r="J34" s="88"/>
      <c r="K34" s="72"/>
    </row>
    <row r="35" spans="2:11" ht="19.149999999999999" customHeight="1" x14ac:dyDescent="0.2">
      <c r="B35" s="73">
        <f>B34+1</f>
        <v>25</v>
      </c>
      <c r="C35" s="48" t="s">
        <v>31</v>
      </c>
      <c r="D35" s="74" t="s">
        <v>38</v>
      </c>
      <c r="E35" s="75"/>
      <c r="F35" s="75"/>
      <c r="G35" s="75"/>
      <c r="H35" s="309"/>
      <c r="I35" s="263"/>
      <c r="J35" s="80"/>
      <c r="K35" s="80"/>
    </row>
    <row r="36" spans="2:11" ht="19.149999999999999" customHeight="1" thickBot="1" x14ac:dyDescent="0.25">
      <c r="B36" s="76">
        <f>B35+1</f>
        <v>26</v>
      </c>
      <c r="C36" s="89" t="s">
        <v>39</v>
      </c>
      <c r="D36" s="78" t="s">
        <v>40</v>
      </c>
      <c r="E36" s="79"/>
      <c r="F36" s="79"/>
      <c r="G36" s="79"/>
      <c r="H36" s="310"/>
      <c r="I36" s="275"/>
      <c r="J36" s="80"/>
      <c r="K36" s="80"/>
    </row>
    <row r="37" spans="2:11" ht="19.149999999999999" customHeight="1" thickBot="1" x14ac:dyDescent="0.25">
      <c r="B37" s="90">
        <f>B36+1</f>
        <v>27</v>
      </c>
      <c r="C37" s="91" t="s">
        <v>34</v>
      </c>
      <c r="D37" s="92" t="s">
        <v>41</v>
      </c>
      <c r="E37" s="92"/>
      <c r="F37" s="93"/>
      <c r="G37" s="93"/>
      <c r="H37" s="138"/>
      <c r="I37" s="85">
        <f>I33-I34-I35+I36</f>
        <v>0</v>
      </c>
      <c r="J37" s="94"/>
      <c r="K37" s="72"/>
    </row>
    <row r="38" spans="2:11" ht="20.100000000000001" customHeight="1" thickBot="1" x14ac:dyDescent="0.25">
      <c r="B38" s="90">
        <f>B37+1</f>
        <v>28</v>
      </c>
      <c r="C38" s="95" t="s">
        <v>42</v>
      </c>
      <c r="D38" s="96"/>
      <c r="E38" s="96"/>
      <c r="F38" s="97"/>
      <c r="G38" s="97"/>
      <c r="H38" s="311" t="s">
        <v>43</v>
      </c>
      <c r="I38" s="98">
        <f>IF(I25=0,0,I25+I31-I37)</f>
        <v>0</v>
      </c>
      <c r="J38" s="72"/>
      <c r="K38" s="72"/>
    </row>
    <row r="39" spans="2:11" ht="12.4" customHeight="1" x14ac:dyDescent="0.2">
      <c r="B39" s="1"/>
      <c r="C39" s="1"/>
      <c r="D39" s="2"/>
      <c r="E39" s="2"/>
      <c r="F39" s="2"/>
      <c r="G39" s="2"/>
      <c r="H39" s="66"/>
      <c r="I39" s="67"/>
      <c r="J39" s="5"/>
      <c r="K39" s="5"/>
    </row>
    <row r="40" spans="2:11" ht="18" customHeight="1" thickBot="1" x14ac:dyDescent="0.25">
      <c r="B40" s="99" t="s">
        <v>44</v>
      </c>
      <c r="C40" s="100"/>
      <c r="D40" s="2"/>
      <c r="E40" s="2"/>
      <c r="F40" s="2"/>
      <c r="G40" s="2"/>
      <c r="H40" s="101"/>
      <c r="I40" s="102"/>
      <c r="J40" s="5"/>
      <c r="K40" s="5"/>
    </row>
    <row r="41" spans="2:11" ht="19.149999999999999" customHeight="1" x14ac:dyDescent="0.2">
      <c r="B41" s="103">
        <f>B38+1</f>
        <v>29</v>
      </c>
      <c r="C41" s="69"/>
      <c r="D41" s="70" t="s">
        <v>45</v>
      </c>
      <c r="E41" s="71"/>
      <c r="F41" s="71"/>
      <c r="G41" s="71"/>
      <c r="H41" s="312">
        <v>1559</v>
      </c>
      <c r="I41" s="276"/>
      <c r="J41" s="72"/>
      <c r="K41" s="72"/>
    </row>
    <row r="42" spans="2:11" ht="19.149999999999999" customHeight="1" x14ac:dyDescent="0.2">
      <c r="B42" s="47">
        <f>B41+1</f>
        <v>30</v>
      </c>
      <c r="C42" s="48" t="s">
        <v>39</v>
      </c>
      <c r="D42" s="74" t="s">
        <v>134</v>
      </c>
      <c r="E42" s="75"/>
      <c r="F42" s="75"/>
      <c r="G42" s="75"/>
      <c r="H42" s="313" t="s">
        <v>137</v>
      </c>
      <c r="I42" s="277"/>
      <c r="J42" s="72"/>
      <c r="K42" s="72"/>
    </row>
    <row r="43" spans="2:11" ht="19.149999999999999" customHeight="1" thickBot="1" x14ac:dyDescent="0.25">
      <c r="B43" s="41">
        <f>B42+1</f>
        <v>31</v>
      </c>
      <c r="C43" s="42" t="s">
        <v>39</v>
      </c>
      <c r="D43" s="43" t="s">
        <v>145</v>
      </c>
      <c r="E43" s="44"/>
      <c r="F43" s="44"/>
      <c r="G43" s="44"/>
      <c r="H43" s="301" t="s">
        <v>144</v>
      </c>
      <c r="I43" s="266"/>
      <c r="J43" s="72"/>
      <c r="K43" s="72"/>
    </row>
    <row r="44" spans="2:11" ht="19.149999999999999" customHeight="1" thickBot="1" x14ac:dyDescent="0.25">
      <c r="B44" s="41">
        <f>B43+1</f>
        <v>32</v>
      </c>
      <c r="C44" s="42" t="s">
        <v>34</v>
      </c>
      <c r="D44" s="52" t="s">
        <v>46</v>
      </c>
      <c r="E44" s="53"/>
      <c r="F44" s="53"/>
      <c r="G44" s="53"/>
      <c r="H44" s="138"/>
      <c r="I44" s="334">
        <f>SUM(I41:I43)</f>
        <v>0</v>
      </c>
      <c r="J44" s="72"/>
      <c r="K44" s="72"/>
    </row>
    <row r="45" spans="2:11" ht="19.149999999999999" customHeight="1" x14ac:dyDescent="0.2">
      <c r="B45" s="104">
        <f>B44+1</f>
        <v>33</v>
      </c>
      <c r="C45" s="48"/>
      <c r="D45" s="54" t="s">
        <v>47</v>
      </c>
      <c r="E45" s="55"/>
      <c r="F45" s="55"/>
      <c r="G45" s="55"/>
      <c r="H45" s="314" t="s">
        <v>48</v>
      </c>
      <c r="I45" s="278"/>
      <c r="J45" s="72"/>
      <c r="K45" s="72"/>
    </row>
    <row r="46" spans="2:11" ht="19.149999999999999" customHeight="1" thickBot="1" x14ac:dyDescent="0.25">
      <c r="B46" s="105">
        <f>B45+1</f>
        <v>34</v>
      </c>
      <c r="C46" s="106"/>
      <c r="D46" s="107" t="s">
        <v>49</v>
      </c>
      <c r="E46" s="108"/>
      <c r="F46" s="108"/>
      <c r="G46" s="108"/>
      <c r="H46" s="315" t="s">
        <v>50</v>
      </c>
      <c r="I46" s="279"/>
      <c r="J46" s="72"/>
      <c r="K46" s="72"/>
    </row>
    <row r="47" spans="2:11" ht="12.4" customHeight="1" x14ac:dyDescent="0.2">
      <c r="B47" s="1"/>
      <c r="C47" s="1"/>
      <c r="D47" s="2"/>
      <c r="E47" s="2"/>
      <c r="F47" s="2"/>
      <c r="G47" s="2"/>
      <c r="H47" s="109"/>
      <c r="I47" s="67"/>
      <c r="J47" s="5"/>
      <c r="K47" s="5"/>
    </row>
    <row r="48" spans="2:11" ht="18" customHeight="1" thickBot="1" x14ac:dyDescent="0.25">
      <c r="B48" s="25" t="s">
        <v>51</v>
      </c>
      <c r="C48" s="26"/>
      <c r="D48" s="2"/>
      <c r="E48" s="2"/>
      <c r="F48" s="2"/>
      <c r="G48" s="2"/>
      <c r="H48" s="109"/>
      <c r="I48" s="67"/>
      <c r="J48" s="5"/>
      <c r="K48" s="5"/>
    </row>
    <row r="49" spans="2:19" ht="20.100000000000001" customHeight="1" x14ac:dyDescent="0.2">
      <c r="B49" s="110">
        <f>B46+1</f>
        <v>35</v>
      </c>
      <c r="C49" s="111"/>
      <c r="D49" s="112" t="s">
        <v>52</v>
      </c>
      <c r="E49" s="113"/>
      <c r="F49" s="113"/>
      <c r="G49" s="114" t="s">
        <v>53</v>
      </c>
      <c r="H49" s="312" t="s">
        <v>54</v>
      </c>
      <c r="I49" s="280"/>
      <c r="J49" s="115"/>
      <c r="K49" s="115"/>
      <c r="L49" s="5"/>
      <c r="M49" s="5"/>
      <c r="N49" s="5"/>
      <c r="O49" s="5"/>
      <c r="P49" s="5"/>
      <c r="Q49" s="5"/>
      <c r="R49" s="5"/>
      <c r="S49" s="5"/>
    </row>
    <row r="50" spans="2:19" ht="20.100000000000001" customHeight="1" x14ac:dyDescent="0.2">
      <c r="B50" s="116">
        <f>B49+1</f>
        <v>36</v>
      </c>
      <c r="C50" s="117"/>
      <c r="D50" s="118" t="s">
        <v>135</v>
      </c>
      <c r="E50" s="119"/>
      <c r="F50" s="119"/>
      <c r="G50" s="120" t="s">
        <v>55</v>
      </c>
      <c r="H50" s="316">
        <v>2300</v>
      </c>
      <c r="I50" s="121">
        <f>I49*H50</f>
        <v>0</v>
      </c>
      <c r="J50" s="115"/>
      <c r="K50" s="115"/>
      <c r="L50" s="5"/>
      <c r="M50" s="5"/>
      <c r="N50" s="5"/>
      <c r="O50" s="5"/>
      <c r="P50" s="5"/>
      <c r="Q50" s="5"/>
      <c r="R50" s="5"/>
      <c r="S50" s="5"/>
    </row>
    <row r="51" spans="2:19" ht="20.100000000000001" customHeight="1" thickBot="1" x14ac:dyDescent="0.25">
      <c r="B51" s="122">
        <f>B50+1</f>
        <v>37</v>
      </c>
      <c r="C51" s="51"/>
      <c r="D51" s="56" t="s">
        <v>56</v>
      </c>
      <c r="E51" s="57"/>
      <c r="F51" s="57"/>
      <c r="G51" s="123" t="s">
        <v>57</v>
      </c>
      <c r="H51" s="315" t="s">
        <v>58</v>
      </c>
      <c r="I51" s="281"/>
      <c r="J51" s="72"/>
      <c r="K51" s="72"/>
      <c r="L51" s="5"/>
      <c r="M51" s="5"/>
      <c r="N51" s="5"/>
      <c r="O51" s="5"/>
      <c r="P51" s="5"/>
      <c r="Q51" s="5"/>
      <c r="R51" s="5"/>
      <c r="S51" s="5"/>
    </row>
    <row r="52" spans="2:19" ht="12.4" customHeight="1" x14ac:dyDescent="0.2">
      <c r="B52" s="16"/>
      <c r="C52" s="16"/>
      <c r="D52" s="24"/>
      <c r="E52" s="24"/>
      <c r="F52" s="24"/>
      <c r="G52" s="24"/>
      <c r="H52" s="124"/>
      <c r="I52" s="125"/>
      <c r="J52" s="126"/>
      <c r="K52" s="126"/>
      <c r="L52" s="5"/>
      <c r="M52" s="5"/>
      <c r="N52" s="5"/>
      <c r="O52" s="5"/>
      <c r="P52" s="5"/>
      <c r="Q52" s="5"/>
      <c r="R52" s="5"/>
      <c r="S52" s="5"/>
    </row>
    <row r="53" spans="2:19" ht="15" customHeight="1" x14ac:dyDescent="0.2">
      <c r="B53" s="127"/>
      <c r="C53" s="16"/>
      <c r="D53" s="128"/>
      <c r="E53" s="128"/>
      <c r="F53" s="2"/>
      <c r="G53" s="127"/>
      <c r="H53" s="129" t="s">
        <v>59</v>
      </c>
      <c r="I53" s="130" t="s">
        <v>60</v>
      </c>
      <c r="J53" s="127"/>
      <c r="K53" s="131"/>
      <c r="L53" s="132"/>
      <c r="M53" s="132"/>
      <c r="N53" s="24"/>
      <c r="O53" s="5"/>
      <c r="P53" s="5"/>
      <c r="Q53" s="5"/>
      <c r="R53" s="5"/>
      <c r="S53" s="5"/>
    </row>
    <row r="54" spans="2:19" ht="18" customHeight="1" thickBot="1" x14ac:dyDescent="0.25">
      <c r="B54" s="25" t="s">
        <v>61</v>
      </c>
      <c r="C54" s="16"/>
      <c r="D54" s="128"/>
      <c r="E54" s="128"/>
      <c r="F54" s="126"/>
      <c r="G54" s="127"/>
      <c r="H54" s="259"/>
      <c r="I54" s="133" t="str">
        <f>I7</f>
        <v>2021/22</v>
      </c>
      <c r="J54" s="127"/>
      <c r="K54" s="131"/>
      <c r="L54" s="131"/>
      <c r="M54" s="131"/>
      <c r="N54" s="131"/>
      <c r="O54" s="131"/>
      <c r="P54" s="131"/>
      <c r="Q54" s="131"/>
      <c r="R54" s="5"/>
      <c r="S54" s="5"/>
    </row>
    <row r="55" spans="2:19" ht="22.15" customHeight="1" thickBot="1" x14ac:dyDescent="0.25">
      <c r="B55" s="134">
        <f>B51+1</f>
        <v>38</v>
      </c>
      <c r="C55" s="135" t="s">
        <v>62</v>
      </c>
      <c r="D55" s="136"/>
      <c r="E55" s="135"/>
      <c r="F55" s="137"/>
      <c r="G55" s="137"/>
      <c r="H55" s="138"/>
      <c r="I55" s="139">
        <f>I25</f>
        <v>0</v>
      </c>
      <c r="J55" s="127"/>
      <c r="K55" s="131"/>
      <c r="L55" s="131"/>
      <c r="M55" s="131"/>
      <c r="N55" s="131"/>
      <c r="O55" s="131"/>
      <c r="P55" s="131"/>
      <c r="Q55" s="131"/>
      <c r="R55" s="5"/>
      <c r="S55" s="5"/>
    </row>
    <row r="56" spans="2:19" ht="12.4" customHeight="1" thickBot="1" x14ac:dyDescent="0.25">
      <c r="B56" s="140"/>
      <c r="C56" s="141"/>
      <c r="D56" s="128"/>
      <c r="E56" s="128"/>
      <c r="F56" s="2"/>
      <c r="G56" s="127"/>
      <c r="H56" s="142"/>
      <c r="I56" s="143"/>
      <c r="J56" s="127"/>
      <c r="K56" s="131"/>
      <c r="L56" s="131"/>
      <c r="M56" s="131"/>
      <c r="N56" s="131"/>
      <c r="O56" s="131"/>
      <c r="P56" s="131"/>
      <c r="Q56" s="131"/>
      <c r="R56" s="127"/>
      <c r="S56" s="127"/>
    </row>
    <row r="57" spans="2:19" ht="20.100000000000001" customHeight="1" x14ac:dyDescent="0.2">
      <c r="B57" s="144">
        <f>B55+1</f>
        <v>39</v>
      </c>
      <c r="C57" s="145"/>
      <c r="D57" s="146" t="s">
        <v>63</v>
      </c>
      <c r="E57" s="147"/>
      <c r="F57" s="147"/>
      <c r="G57" s="327" t="s">
        <v>64</v>
      </c>
      <c r="H57" s="317">
        <v>15</v>
      </c>
      <c r="I57" s="148">
        <f>H57*I50</f>
        <v>0</v>
      </c>
      <c r="J57" s="127"/>
      <c r="K57" s="131"/>
      <c r="L57" s="131"/>
      <c r="M57" s="131"/>
      <c r="N57" s="131"/>
      <c r="O57" s="131"/>
      <c r="P57" s="131"/>
      <c r="Q57" s="131"/>
      <c r="R57" s="127"/>
      <c r="S57" s="127"/>
    </row>
    <row r="58" spans="2:19" ht="20.100000000000001" customHeight="1" x14ac:dyDescent="0.2">
      <c r="B58" s="149">
        <f>B57+1</f>
        <v>40</v>
      </c>
      <c r="C58" s="150"/>
      <c r="D58" s="151" t="s">
        <v>65</v>
      </c>
      <c r="E58" s="152"/>
      <c r="F58" s="152"/>
      <c r="G58" s="152"/>
      <c r="H58" s="318">
        <v>0.03</v>
      </c>
      <c r="I58" s="153">
        <f>H58*I46</f>
        <v>0</v>
      </c>
      <c r="J58" s="127"/>
      <c r="K58" s="131"/>
      <c r="L58" s="131"/>
      <c r="M58" s="131"/>
      <c r="N58" s="131"/>
      <c r="O58" s="131"/>
      <c r="P58" s="131"/>
      <c r="Q58" s="131"/>
      <c r="R58" s="127"/>
      <c r="S58" s="127"/>
    </row>
    <row r="59" spans="2:19" ht="20.100000000000001" customHeight="1" x14ac:dyDescent="0.2">
      <c r="B59" s="149">
        <f>B58+1</f>
        <v>41</v>
      </c>
      <c r="C59" s="150"/>
      <c r="D59" s="151" t="s">
        <v>66</v>
      </c>
      <c r="E59" s="2"/>
      <c r="F59" s="154"/>
      <c r="G59" s="155" t="s">
        <v>67</v>
      </c>
      <c r="H59" s="319">
        <v>300</v>
      </c>
      <c r="I59" s="156">
        <f>H59*I51</f>
        <v>0</v>
      </c>
      <c r="J59" s="127"/>
      <c r="K59" s="131"/>
      <c r="L59" s="131"/>
      <c r="M59" s="131"/>
      <c r="N59" s="131"/>
      <c r="O59" s="131"/>
      <c r="P59" s="131"/>
      <c r="Q59" s="131"/>
      <c r="R59" s="127"/>
      <c r="S59" s="127"/>
    </row>
    <row r="60" spans="2:19" ht="20.100000000000001" customHeight="1" thickBot="1" x14ac:dyDescent="0.25">
      <c r="B60" s="157">
        <f>B59+1</f>
        <v>42</v>
      </c>
      <c r="C60" s="158" t="s">
        <v>34</v>
      </c>
      <c r="D60" s="159" t="s">
        <v>68</v>
      </c>
      <c r="E60" s="159"/>
      <c r="F60" s="159"/>
      <c r="G60" s="159"/>
      <c r="H60" s="309"/>
      <c r="I60" s="160">
        <f>SUM(I57:I59)</f>
        <v>0</v>
      </c>
      <c r="J60" s="127"/>
      <c r="K60" s="131"/>
      <c r="L60" s="131"/>
      <c r="M60" s="131"/>
      <c r="N60" s="131"/>
      <c r="O60" s="131"/>
      <c r="P60" s="131"/>
      <c r="Q60" s="131"/>
      <c r="R60" s="5"/>
      <c r="S60" s="5"/>
    </row>
    <row r="61" spans="2:19" ht="20.100000000000001" customHeight="1" thickBot="1" x14ac:dyDescent="0.25">
      <c r="B61" s="134">
        <f>B60+1</f>
        <v>43</v>
      </c>
      <c r="C61" s="161" t="s">
        <v>69</v>
      </c>
      <c r="D61" s="162"/>
      <c r="E61" s="162"/>
      <c r="F61" s="137"/>
      <c r="G61" s="137"/>
      <c r="H61" s="163" t="s">
        <v>70</v>
      </c>
      <c r="I61" s="164">
        <f>IF(I60=0,0,I55/I60*100)</f>
        <v>0</v>
      </c>
      <c r="J61" s="165"/>
      <c r="K61" s="131"/>
      <c r="L61" s="131"/>
      <c r="M61" s="131"/>
      <c r="N61" s="131"/>
      <c r="O61" s="131"/>
      <c r="P61" s="131"/>
      <c r="Q61" s="131"/>
      <c r="R61" s="5"/>
      <c r="S61" s="5"/>
    </row>
    <row r="62" spans="2:19" ht="15" customHeight="1" x14ac:dyDescent="0.2">
      <c r="B62" s="140"/>
      <c r="C62" s="128" t="s">
        <v>71</v>
      </c>
      <c r="D62" s="128"/>
      <c r="E62" s="128"/>
      <c r="F62" s="2"/>
      <c r="G62" s="2"/>
      <c r="H62" s="166"/>
      <c r="I62" s="167">
        <f>IF(I61=0,0,IF(I61&gt;100,"gut",IF(I61&lt;80,"prüfen!","mittel")))</f>
        <v>0</v>
      </c>
      <c r="J62" s="127"/>
      <c r="K62" s="168"/>
      <c r="L62" s="169"/>
      <c r="M62" s="131"/>
      <c r="N62" s="131"/>
      <c r="O62" s="131"/>
      <c r="P62" s="131"/>
      <c r="Q62" s="5"/>
      <c r="R62" s="5"/>
      <c r="S62" s="5"/>
    </row>
    <row r="63" spans="2:19" ht="12.4" customHeight="1" thickBot="1" x14ac:dyDescent="0.25">
      <c r="B63" s="140"/>
      <c r="C63" s="141"/>
      <c r="D63" s="128"/>
      <c r="E63" s="128"/>
      <c r="F63" s="2"/>
      <c r="G63" s="127"/>
      <c r="H63" s="142"/>
      <c r="I63" s="143"/>
      <c r="J63" s="127"/>
      <c r="K63" s="5"/>
      <c r="L63" s="5"/>
      <c r="M63" s="131"/>
      <c r="N63" s="131"/>
      <c r="O63" s="131"/>
      <c r="P63" s="131"/>
      <c r="Q63" s="127"/>
      <c r="R63" s="127"/>
      <c r="S63" s="127"/>
    </row>
    <row r="64" spans="2:19" ht="15" customHeight="1" x14ac:dyDescent="0.2">
      <c r="B64" s="144">
        <f>B61+1</f>
        <v>44</v>
      </c>
      <c r="C64" s="170"/>
      <c r="D64" s="171" t="s">
        <v>72</v>
      </c>
      <c r="E64" s="170"/>
      <c r="F64" s="147"/>
      <c r="G64" s="147"/>
      <c r="H64" s="197" t="s">
        <v>73</v>
      </c>
      <c r="I64" s="282"/>
      <c r="J64" s="127"/>
      <c r="K64" s="127"/>
      <c r="L64" s="127"/>
      <c r="M64" s="131"/>
      <c r="N64" s="131"/>
      <c r="O64" s="131"/>
      <c r="P64" s="131"/>
      <c r="Q64" s="5"/>
      <c r="R64" s="5"/>
      <c r="S64" s="5"/>
    </row>
    <row r="65" spans="2:19" ht="15" customHeight="1" x14ac:dyDescent="0.2">
      <c r="B65" s="149">
        <f t="shared" ref="B65:B71" si="1">B64+1</f>
        <v>45</v>
      </c>
      <c r="C65" s="150" t="s">
        <v>39</v>
      </c>
      <c r="D65" s="151" t="s">
        <v>74</v>
      </c>
      <c r="E65" s="152"/>
      <c r="F65" s="152"/>
      <c r="G65" s="152"/>
      <c r="H65" s="196" t="s">
        <v>75</v>
      </c>
      <c r="I65" s="283"/>
      <c r="J65" s="127"/>
      <c r="K65" s="127"/>
      <c r="L65" s="127"/>
      <c r="M65" s="131"/>
      <c r="N65" s="131"/>
      <c r="O65" s="131"/>
      <c r="P65" s="131"/>
      <c r="Q65" s="5"/>
      <c r="R65" s="5"/>
      <c r="S65" s="5"/>
    </row>
    <row r="66" spans="2:19" ht="15" customHeight="1" x14ac:dyDescent="0.2">
      <c r="B66" s="149">
        <f t="shared" si="1"/>
        <v>46</v>
      </c>
      <c r="C66" s="150" t="s">
        <v>39</v>
      </c>
      <c r="D66" s="151" t="s">
        <v>76</v>
      </c>
      <c r="E66" s="152"/>
      <c r="F66" s="152"/>
      <c r="G66" s="152"/>
      <c r="H66" s="196" t="s">
        <v>77</v>
      </c>
      <c r="I66" s="283"/>
      <c r="J66" s="127"/>
      <c r="K66" s="127"/>
      <c r="L66" s="127"/>
      <c r="M66" s="131"/>
      <c r="N66" s="131"/>
      <c r="O66" s="131"/>
      <c r="P66" s="131"/>
      <c r="Q66" s="5"/>
      <c r="R66" s="5"/>
      <c r="S66" s="5"/>
    </row>
    <row r="67" spans="2:19" ht="25.15" customHeight="1" x14ac:dyDescent="0.2">
      <c r="B67" s="172">
        <f t="shared" si="1"/>
        <v>47</v>
      </c>
      <c r="C67" s="173" t="s">
        <v>39</v>
      </c>
      <c r="D67" s="174" t="s">
        <v>151</v>
      </c>
      <c r="E67" s="175"/>
      <c r="F67" s="175"/>
      <c r="G67" s="175"/>
      <c r="H67" s="320" t="s">
        <v>136</v>
      </c>
      <c r="I67" s="283"/>
      <c r="J67" s="127"/>
      <c r="K67" s="127"/>
      <c r="L67" s="127"/>
      <c r="M67" s="131"/>
      <c r="N67" s="131"/>
      <c r="O67" s="131"/>
      <c r="P67" s="131"/>
      <c r="Q67" s="5"/>
      <c r="R67" s="5"/>
      <c r="S67" s="5"/>
    </row>
    <row r="68" spans="2:19" ht="15" customHeight="1" x14ac:dyDescent="0.2">
      <c r="B68" s="149">
        <f t="shared" si="1"/>
        <v>48</v>
      </c>
      <c r="C68" s="150" t="s">
        <v>39</v>
      </c>
      <c r="D68" s="151" t="s">
        <v>78</v>
      </c>
      <c r="E68" s="152"/>
      <c r="F68" s="152"/>
      <c r="G68" s="152"/>
      <c r="H68" s="196" t="s">
        <v>79</v>
      </c>
      <c r="I68" s="283"/>
      <c r="J68" s="127"/>
      <c r="K68" s="127"/>
      <c r="L68" s="127"/>
      <c r="M68" s="131"/>
      <c r="N68" s="131"/>
      <c r="O68" s="131"/>
      <c r="P68" s="131"/>
      <c r="Q68" s="5"/>
      <c r="R68" s="5"/>
      <c r="S68" s="5"/>
    </row>
    <row r="69" spans="2:19" ht="15" customHeight="1" x14ac:dyDescent="0.2">
      <c r="B69" s="149">
        <f t="shared" si="1"/>
        <v>49</v>
      </c>
      <c r="C69" s="173" t="s">
        <v>31</v>
      </c>
      <c r="D69" s="174" t="s">
        <v>80</v>
      </c>
      <c r="E69" s="175"/>
      <c r="F69" s="175"/>
      <c r="G69" s="175"/>
      <c r="H69" s="321"/>
      <c r="I69" s="283"/>
      <c r="J69" s="127"/>
      <c r="K69" s="127"/>
      <c r="L69" s="127"/>
      <c r="M69" s="131"/>
      <c r="N69" s="131"/>
      <c r="O69" s="131"/>
      <c r="P69" s="131"/>
      <c r="Q69" s="5"/>
      <c r="R69" s="5"/>
      <c r="S69" s="5"/>
    </row>
    <row r="70" spans="2:19" ht="18" customHeight="1" thickBot="1" x14ac:dyDescent="0.25">
      <c r="B70" s="157">
        <f t="shared" si="1"/>
        <v>50</v>
      </c>
      <c r="C70" s="158" t="s">
        <v>34</v>
      </c>
      <c r="D70" s="176" t="s">
        <v>81</v>
      </c>
      <c r="E70" s="176"/>
      <c r="F70" s="176"/>
      <c r="G70" s="176"/>
      <c r="H70" s="322"/>
      <c r="I70" s="177">
        <f>SUM(I64:I68)-I69</f>
        <v>0</v>
      </c>
      <c r="J70" s="127"/>
      <c r="K70" s="127"/>
      <c r="L70" s="127"/>
      <c r="M70" s="131"/>
      <c r="N70" s="131"/>
      <c r="O70" s="131"/>
      <c r="P70" s="131"/>
      <c r="Q70" s="5"/>
      <c r="R70" s="5"/>
      <c r="S70" s="5"/>
    </row>
    <row r="71" spans="2:19" ht="18" customHeight="1" thickBot="1" x14ac:dyDescent="0.25">
      <c r="B71" s="134">
        <f t="shared" si="1"/>
        <v>51</v>
      </c>
      <c r="C71" s="161" t="s">
        <v>82</v>
      </c>
      <c r="D71" s="161"/>
      <c r="E71" s="161"/>
      <c r="F71" s="178"/>
      <c r="G71" s="178"/>
      <c r="H71" s="163" t="s">
        <v>83</v>
      </c>
      <c r="I71" s="164">
        <f>IF(I70=0,0,I55/I70%)</f>
        <v>0</v>
      </c>
      <c r="J71" s="127"/>
      <c r="K71" s="127"/>
      <c r="L71" s="127"/>
      <c r="M71" s="131"/>
      <c r="N71" s="131"/>
      <c r="O71" s="131"/>
      <c r="P71" s="131"/>
      <c r="Q71" s="5"/>
      <c r="R71" s="5"/>
      <c r="S71" s="5"/>
    </row>
    <row r="72" spans="2:19" ht="15" customHeight="1" x14ac:dyDescent="0.2">
      <c r="B72" s="141"/>
      <c r="C72" s="128" t="s">
        <v>84</v>
      </c>
      <c r="D72" s="128"/>
      <c r="E72" s="128"/>
      <c r="F72" s="2"/>
      <c r="G72" s="2"/>
      <c r="H72" s="166"/>
      <c r="I72" s="167">
        <f>IF(I71=0,0,IF(I71&gt;30,"gut",IF(I71&lt;20,"prüfen!","mittel")))</f>
        <v>0</v>
      </c>
      <c r="J72" s="127"/>
      <c r="K72" s="168"/>
      <c r="L72" s="169"/>
      <c r="M72" s="131"/>
      <c r="N72" s="131"/>
      <c r="O72" s="131"/>
      <c r="P72" s="131"/>
      <c r="Q72" s="5"/>
      <c r="R72" s="5"/>
      <c r="S72" s="5"/>
    </row>
    <row r="73" spans="2:19" ht="12.4" customHeight="1" x14ac:dyDescent="0.2">
      <c r="B73" s="141"/>
      <c r="C73" s="141"/>
      <c r="D73" s="128"/>
      <c r="E73" s="128"/>
      <c r="F73" s="2"/>
      <c r="G73" s="127"/>
      <c r="H73" s="142"/>
      <c r="I73" s="143"/>
      <c r="J73" s="127"/>
      <c r="K73" s="5"/>
      <c r="L73" s="5"/>
      <c r="M73" s="131"/>
      <c r="N73" s="131"/>
      <c r="O73" s="131"/>
      <c r="P73" s="131"/>
      <c r="Q73" s="127"/>
      <c r="R73" s="127"/>
      <c r="S73" s="127"/>
    </row>
    <row r="74" spans="2:19" ht="18" customHeight="1" thickBot="1" x14ac:dyDescent="0.25">
      <c r="B74" s="179" t="s">
        <v>85</v>
      </c>
      <c r="C74" s="141"/>
      <c r="D74" s="128"/>
      <c r="E74" s="128"/>
      <c r="F74" s="2"/>
      <c r="G74" s="2"/>
      <c r="H74" s="180"/>
      <c r="I74" s="143"/>
      <c r="J74" s="168"/>
      <c r="K74" s="169"/>
      <c r="L74" s="181"/>
      <c r="M74" s="131"/>
      <c r="N74" s="131"/>
      <c r="O74" s="131"/>
      <c r="P74" s="131"/>
      <c r="Q74" s="5"/>
      <c r="R74" s="5"/>
      <c r="S74" s="5"/>
    </row>
    <row r="75" spans="2:19" ht="20.100000000000001" customHeight="1" x14ac:dyDescent="0.2">
      <c r="B75" s="182">
        <f>B71+1</f>
        <v>52</v>
      </c>
      <c r="C75" s="183" t="s">
        <v>86</v>
      </c>
      <c r="D75" s="184"/>
      <c r="E75" s="184"/>
      <c r="F75" s="185"/>
      <c r="G75" s="185"/>
      <c r="H75" s="186"/>
      <c r="I75" s="187">
        <f>I38</f>
        <v>0</v>
      </c>
      <c r="J75" s="127"/>
      <c r="K75" s="127"/>
      <c r="L75" s="127"/>
      <c r="M75" s="131"/>
      <c r="N75" s="131"/>
      <c r="O75" s="131"/>
      <c r="P75" s="131"/>
      <c r="Q75" s="5"/>
      <c r="R75" s="5"/>
      <c r="S75" s="5"/>
    </row>
    <row r="76" spans="2:19" ht="20.100000000000001" customHeight="1" thickBot="1" x14ac:dyDescent="0.25">
      <c r="B76" s="188">
        <f t="shared" ref="B76:B81" si="2">B75+1</f>
        <v>53</v>
      </c>
      <c r="C76" s="328" t="s">
        <v>87</v>
      </c>
      <c r="D76" s="2"/>
      <c r="E76" s="2"/>
      <c r="F76" s="2"/>
      <c r="G76" s="2"/>
      <c r="H76" s="2"/>
      <c r="I76" s="329"/>
      <c r="J76" s="127"/>
      <c r="K76" s="127"/>
      <c r="L76" s="127"/>
      <c r="M76" s="131"/>
      <c r="N76" s="131"/>
      <c r="O76" s="131"/>
      <c r="P76" s="131"/>
      <c r="Q76" s="5"/>
      <c r="R76" s="5"/>
      <c r="S76" s="5"/>
    </row>
    <row r="77" spans="2:19" ht="20.100000000000001" customHeight="1" x14ac:dyDescent="0.2">
      <c r="B77" s="144">
        <f t="shared" si="2"/>
        <v>54</v>
      </c>
      <c r="C77" s="170"/>
      <c r="D77" s="170" t="s">
        <v>88</v>
      </c>
      <c r="E77" s="170"/>
      <c r="F77" s="147"/>
      <c r="G77" s="147"/>
      <c r="H77" s="330"/>
      <c r="I77" s="204">
        <f>IF(I75=0,0,15000)</f>
        <v>0</v>
      </c>
      <c r="J77" s="127"/>
      <c r="K77" s="127"/>
      <c r="L77" s="127"/>
      <c r="M77" s="127"/>
      <c r="N77" s="5"/>
      <c r="O77" s="5"/>
      <c r="P77" s="5"/>
      <c r="Q77" s="5"/>
      <c r="R77" s="5"/>
      <c r="S77" s="5"/>
    </row>
    <row r="78" spans="2:19" ht="20.100000000000001" customHeight="1" x14ac:dyDescent="0.2">
      <c r="B78" s="149">
        <f t="shared" si="2"/>
        <v>55</v>
      </c>
      <c r="C78" s="150"/>
      <c r="D78" s="152" t="s">
        <v>89</v>
      </c>
      <c r="E78" s="152"/>
      <c r="F78" s="152"/>
      <c r="G78" s="152"/>
      <c r="H78" s="189"/>
      <c r="I78" s="331">
        <f>IF(I25&lt;0,0,I25*0.3)</f>
        <v>0</v>
      </c>
      <c r="J78" s="127"/>
      <c r="K78" s="127"/>
      <c r="L78" s="127"/>
      <c r="M78" s="127"/>
      <c r="N78" s="5"/>
      <c r="O78" s="5"/>
      <c r="P78" s="5"/>
      <c r="Q78" s="5"/>
      <c r="R78" s="5"/>
      <c r="S78" s="5"/>
    </row>
    <row r="79" spans="2:19" ht="20.100000000000001" customHeight="1" x14ac:dyDescent="0.2">
      <c r="B79" s="149">
        <f t="shared" si="2"/>
        <v>56</v>
      </c>
      <c r="C79" s="150"/>
      <c r="D79" s="152" t="s">
        <v>90</v>
      </c>
      <c r="E79" s="152"/>
      <c r="F79" s="152"/>
      <c r="G79" s="152"/>
      <c r="H79" s="208"/>
      <c r="I79" s="209">
        <f>I44*0.05</f>
        <v>0</v>
      </c>
      <c r="J79" s="127"/>
      <c r="K79" s="127"/>
      <c r="L79" s="127"/>
      <c r="M79" s="127"/>
      <c r="N79" s="5"/>
      <c r="O79" s="5"/>
      <c r="P79" s="5"/>
      <c r="Q79" s="5"/>
      <c r="R79" s="5"/>
      <c r="S79" s="5"/>
    </row>
    <row r="80" spans="2:19" ht="20.100000000000001" customHeight="1" thickBot="1" x14ac:dyDescent="0.25">
      <c r="B80" s="190">
        <f t="shared" si="2"/>
        <v>57</v>
      </c>
      <c r="C80" s="191" t="s">
        <v>152</v>
      </c>
      <c r="D80" s="192"/>
      <c r="E80" s="192"/>
      <c r="F80" s="193"/>
      <c r="G80" s="193"/>
      <c r="H80" s="189"/>
      <c r="I80" s="332">
        <f>MAXA(I77:I79)</f>
        <v>0</v>
      </c>
      <c r="J80" s="127"/>
      <c r="K80" s="127"/>
      <c r="L80" s="127"/>
      <c r="M80" s="127"/>
      <c r="N80" s="5"/>
      <c r="O80" s="5"/>
      <c r="P80" s="5"/>
      <c r="Q80" s="5"/>
      <c r="R80" s="5"/>
      <c r="S80" s="5"/>
    </row>
    <row r="81" spans="2:19" ht="20.100000000000001" customHeight="1" thickBot="1" x14ac:dyDescent="0.25">
      <c r="B81" s="134">
        <f t="shared" si="2"/>
        <v>58</v>
      </c>
      <c r="C81" s="161" t="s">
        <v>91</v>
      </c>
      <c r="D81" s="161"/>
      <c r="E81" s="161"/>
      <c r="F81" s="137"/>
      <c r="G81" s="137"/>
      <c r="H81" s="324" t="s">
        <v>147</v>
      </c>
      <c r="I81" s="333">
        <f>IF(I80=0,0,I75/I80*100)</f>
        <v>0</v>
      </c>
      <c r="J81" s="127"/>
      <c r="K81" s="127"/>
      <c r="L81" s="127"/>
      <c r="M81" s="127"/>
      <c r="N81" s="5"/>
      <c r="O81" s="5"/>
      <c r="P81" s="5"/>
      <c r="Q81" s="5"/>
      <c r="R81" s="5"/>
      <c r="S81" s="5"/>
    </row>
    <row r="82" spans="2:19" ht="15" customHeight="1" x14ac:dyDescent="0.2">
      <c r="B82" s="140"/>
      <c r="C82" s="128" t="s">
        <v>92</v>
      </c>
      <c r="D82" s="128"/>
      <c r="E82" s="128"/>
      <c r="F82" s="2"/>
      <c r="G82" s="2"/>
      <c r="H82" s="166"/>
      <c r="I82" s="167">
        <f>IF(I81=0,0,IF(I81&gt;100,"gut",IF(I81&lt;70,"prüfen!","mittel")))</f>
        <v>0</v>
      </c>
      <c r="J82" s="127"/>
      <c r="K82" s="168"/>
      <c r="L82" s="169"/>
      <c r="M82" s="181"/>
      <c r="N82" s="5"/>
      <c r="O82" s="5"/>
      <c r="P82" s="5"/>
      <c r="Q82" s="5"/>
      <c r="R82" s="5"/>
      <c r="S82" s="5"/>
    </row>
    <row r="83" spans="2:19" ht="25.15" customHeight="1" x14ac:dyDescent="0.2">
      <c r="B83" s="287" t="s">
        <v>149</v>
      </c>
      <c r="C83" s="128"/>
      <c r="D83" s="128"/>
      <c r="E83" s="128"/>
      <c r="F83" s="2"/>
      <c r="G83" s="2"/>
      <c r="H83" s="166"/>
      <c r="I83" s="167"/>
      <c r="J83" s="127"/>
      <c r="K83" s="168"/>
      <c r="L83" s="169"/>
      <c r="M83" s="181"/>
      <c r="N83" s="5"/>
      <c r="O83" s="5"/>
      <c r="P83" s="5"/>
      <c r="Q83" s="5"/>
      <c r="R83" s="5"/>
      <c r="S83" s="5"/>
    </row>
    <row r="84" spans="2:19" ht="15" hidden="1" customHeight="1" x14ac:dyDescent="0.2">
      <c r="B84" s="182">
        <f>B81+1</f>
        <v>59</v>
      </c>
      <c r="C84" s="183" t="s">
        <v>93</v>
      </c>
      <c r="D84" s="184"/>
      <c r="E84" s="184"/>
      <c r="F84" s="185"/>
      <c r="G84" s="185"/>
      <c r="H84" s="186"/>
      <c r="I84" s="194">
        <f>I44</f>
        <v>0</v>
      </c>
      <c r="J84" s="127"/>
      <c r="K84" s="127"/>
      <c r="L84" s="127"/>
      <c r="M84" s="127"/>
      <c r="N84" s="5"/>
      <c r="O84" s="5"/>
      <c r="P84" s="5"/>
      <c r="Q84" s="5"/>
      <c r="R84" s="5"/>
      <c r="S84" s="5"/>
    </row>
    <row r="85" spans="2:19" ht="15" hidden="1" customHeight="1" x14ac:dyDescent="0.2">
      <c r="B85" s="149">
        <f>B84+1</f>
        <v>60</v>
      </c>
      <c r="C85" s="150"/>
      <c r="D85" s="195" t="s">
        <v>94</v>
      </c>
      <c r="E85" s="195"/>
      <c r="F85" s="152"/>
      <c r="G85" s="152"/>
      <c r="H85" s="196" t="s">
        <v>95</v>
      </c>
      <c r="I85" s="283"/>
      <c r="J85" s="127"/>
      <c r="K85" s="127"/>
      <c r="L85" s="127"/>
      <c r="M85" s="127"/>
      <c r="N85" s="5"/>
      <c r="O85" s="5"/>
      <c r="P85" s="5"/>
      <c r="Q85" s="5"/>
      <c r="R85" s="5"/>
      <c r="S85" s="5"/>
    </row>
    <row r="86" spans="2:19" ht="15" hidden="1" customHeight="1" x14ac:dyDescent="0.2">
      <c r="B86" s="149">
        <f>B85+1</f>
        <v>61</v>
      </c>
      <c r="C86" s="150"/>
      <c r="D86" s="152" t="s">
        <v>96</v>
      </c>
      <c r="E86" s="152"/>
      <c r="F86" s="152"/>
      <c r="G86" s="152"/>
      <c r="H86" s="196" t="s">
        <v>97</v>
      </c>
      <c r="I86" s="283"/>
      <c r="J86" s="127"/>
      <c r="K86" s="127"/>
      <c r="L86" s="127"/>
      <c r="M86" s="127"/>
      <c r="N86" s="5"/>
      <c r="O86" s="5"/>
      <c r="P86" s="5"/>
      <c r="Q86" s="5"/>
      <c r="R86" s="5"/>
      <c r="S86" s="5"/>
    </row>
    <row r="87" spans="2:19" ht="15" hidden="1" customHeight="1" x14ac:dyDescent="0.2">
      <c r="B87" s="149">
        <f>B86+1</f>
        <v>62</v>
      </c>
      <c r="C87" s="150"/>
      <c r="D87" s="152" t="s">
        <v>98</v>
      </c>
      <c r="E87" s="152"/>
      <c r="F87" s="152"/>
      <c r="G87" s="152"/>
      <c r="H87" s="196" t="s">
        <v>99</v>
      </c>
      <c r="I87" s="283"/>
      <c r="J87" s="127"/>
      <c r="K87" s="127"/>
      <c r="L87" s="127"/>
      <c r="M87" s="127"/>
      <c r="N87" s="5"/>
      <c r="O87" s="5"/>
      <c r="P87" s="5"/>
      <c r="Q87" s="5"/>
      <c r="R87" s="5"/>
      <c r="S87" s="5"/>
    </row>
    <row r="88" spans="2:19" ht="18" hidden="1" customHeight="1" thickBot="1" x14ac:dyDescent="0.25">
      <c r="B88" s="157">
        <f>B87+1</f>
        <v>63</v>
      </c>
      <c r="C88" s="158" t="s">
        <v>34</v>
      </c>
      <c r="D88" s="176" t="s">
        <v>100</v>
      </c>
      <c r="E88" s="176"/>
      <c r="F88" s="176"/>
      <c r="G88" s="176"/>
      <c r="H88" s="323"/>
      <c r="I88" s="177">
        <f>SUM(I85:I87)</f>
        <v>0</v>
      </c>
      <c r="J88" s="127"/>
      <c r="K88" s="127"/>
      <c r="L88" s="127"/>
      <c r="M88" s="127"/>
      <c r="N88" s="5"/>
      <c r="O88" s="5"/>
      <c r="P88" s="5"/>
      <c r="Q88" s="5"/>
      <c r="R88" s="5"/>
      <c r="S88" s="5"/>
    </row>
    <row r="89" spans="2:19" ht="18" hidden="1" customHeight="1" thickBot="1" x14ac:dyDescent="0.25">
      <c r="B89" s="134">
        <f>B88+1</f>
        <v>64</v>
      </c>
      <c r="C89" s="161" t="s">
        <v>101</v>
      </c>
      <c r="D89" s="161"/>
      <c r="E89" s="161"/>
      <c r="F89" s="178"/>
      <c r="G89" s="137"/>
      <c r="H89" s="163" t="s">
        <v>146</v>
      </c>
      <c r="I89" s="164">
        <f>IF(I84=0,0,I88/I84*100)</f>
        <v>0</v>
      </c>
      <c r="J89" s="127"/>
      <c r="K89" s="127"/>
      <c r="L89" s="127"/>
      <c r="M89" s="127"/>
      <c r="N89" s="5"/>
      <c r="O89" s="5"/>
      <c r="P89" s="5"/>
      <c r="Q89" s="5"/>
      <c r="R89" s="5"/>
      <c r="S89" s="5"/>
    </row>
    <row r="90" spans="2:19" ht="15" hidden="1" customHeight="1" x14ac:dyDescent="0.2">
      <c r="B90" s="141"/>
      <c r="C90" s="128" t="s">
        <v>102</v>
      </c>
      <c r="D90" s="128"/>
      <c r="E90" s="128"/>
      <c r="F90" s="2"/>
      <c r="G90" s="2"/>
      <c r="H90" s="166"/>
      <c r="I90" s="167">
        <f>IF(I89=0,0,IF(I89&gt;120,"gut",IF(I89&lt;100,"prüfen!","mittel")))</f>
        <v>0</v>
      </c>
      <c r="J90" s="127"/>
      <c r="K90" s="168"/>
      <c r="L90" s="169"/>
      <c r="M90" s="181"/>
      <c r="N90" s="5"/>
      <c r="O90" s="5"/>
      <c r="P90" s="5"/>
      <c r="Q90" s="5"/>
      <c r="R90" s="5"/>
      <c r="S90" s="5"/>
    </row>
    <row r="91" spans="2:19" ht="12.4" hidden="1" customHeight="1" x14ac:dyDescent="0.2">
      <c r="B91" s="141"/>
      <c r="C91" s="141"/>
      <c r="D91" s="128"/>
      <c r="E91" s="128"/>
      <c r="F91" s="2"/>
      <c r="G91" s="127"/>
      <c r="H91" s="142"/>
      <c r="I91" s="143"/>
      <c r="J91" s="127"/>
      <c r="K91" s="5"/>
      <c r="L91" s="5"/>
      <c r="M91" s="131"/>
      <c r="N91" s="131"/>
      <c r="O91" s="131"/>
      <c r="P91" s="131"/>
      <c r="Q91" s="127"/>
      <c r="R91" s="127"/>
      <c r="S91" s="127"/>
    </row>
    <row r="92" spans="2:19" ht="18" hidden="1" customHeight="1" thickBot="1" x14ac:dyDescent="0.25">
      <c r="B92" s="179" t="s">
        <v>103</v>
      </c>
      <c r="C92" s="141"/>
      <c r="D92" s="128"/>
      <c r="E92" s="128"/>
      <c r="F92" s="2"/>
      <c r="G92" s="2"/>
      <c r="H92" s="180"/>
      <c r="I92" s="143"/>
      <c r="J92" s="168"/>
      <c r="K92" s="169"/>
      <c r="L92" s="181"/>
      <c r="M92" s="5"/>
      <c r="N92" s="5"/>
      <c r="O92" s="5"/>
      <c r="P92" s="5"/>
      <c r="Q92" s="5"/>
      <c r="R92" s="5"/>
      <c r="S92" s="5"/>
    </row>
    <row r="93" spans="2:19" ht="15" hidden="1" customHeight="1" x14ac:dyDescent="0.2">
      <c r="B93" s="144">
        <f>B89+1</f>
        <v>65</v>
      </c>
      <c r="C93" s="170"/>
      <c r="D93" s="170" t="s">
        <v>104</v>
      </c>
      <c r="E93" s="170"/>
      <c r="F93" s="147"/>
      <c r="G93" s="147"/>
      <c r="H93" s="203"/>
      <c r="I93" s="148">
        <f>I8</f>
        <v>0</v>
      </c>
      <c r="J93" s="127"/>
      <c r="K93" s="127"/>
      <c r="L93" s="127"/>
      <c r="M93" s="127"/>
      <c r="N93" s="127"/>
      <c r="O93" s="5"/>
      <c r="P93" s="5"/>
      <c r="Q93" s="5"/>
      <c r="R93" s="5"/>
      <c r="S93" s="5"/>
    </row>
    <row r="94" spans="2:19" ht="15" hidden="1" customHeight="1" thickBot="1" x14ac:dyDescent="0.25">
      <c r="B94" s="149">
        <f t="shared" ref="B94:B100" si="3">B93+1</f>
        <v>66</v>
      </c>
      <c r="C94" s="150" t="s">
        <v>39</v>
      </c>
      <c r="D94" s="152" t="s">
        <v>105</v>
      </c>
      <c r="E94" s="152"/>
      <c r="F94" s="152"/>
      <c r="G94" s="152"/>
      <c r="H94" s="208"/>
      <c r="I94" s="283"/>
      <c r="J94" s="127"/>
      <c r="K94" s="127"/>
      <c r="L94" s="127"/>
      <c r="M94" s="127"/>
      <c r="N94" s="127"/>
      <c r="O94" s="5"/>
      <c r="P94" s="5"/>
      <c r="Q94" s="5"/>
      <c r="R94" s="5"/>
      <c r="S94" s="5"/>
    </row>
    <row r="95" spans="2:19" ht="18" hidden="1" customHeight="1" thickBot="1" x14ac:dyDescent="0.25">
      <c r="B95" s="134">
        <f t="shared" si="3"/>
        <v>67</v>
      </c>
      <c r="C95" s="198" t="s">
        <v>106</v>
      </c>
      <c r="D95" s="161" t="s">
        <v>107</v>
      </c>
      <c r="E95" s="161"/>
      <c r="F95" s="161"/>
      <c r="G95" s="161"/>
      <c r="H95" s="325"/>
      <c r="I95" s="164">
        <f>I93+I94</f>
        <v>0</v>
      </c>
      <c r="J95" s="127"/>
      <c r="K95" s="127"/>
      <c r="L95" s="127"/>
      <c r="M95" s="127"/>
      <c r="N95" s="127"/>
      <c r="O95" s="5"/>
      <c r="P95" s="5"/>
      <c r="Q95" s="5"/>
      <c r="R95" s="5"/>
      <c r="S95" s="5"/>
    </row>
    <row r="96" spans="2:19" ht="15" hidden="1" customHeight="1" x14ac:dyDescent="0.2">
      <c r="B96" s="149">
        <f t="shared" si="3"/>
        <v>68</v>
      </c>
      <c r="C96" s="150" t="s">
        <v>39</v>
      </c>
      <c r="D96" s="152" t="s">
        <v>30</v>
      </c>
      <c r="E96" s="152"/>
      <c r="F96" s="152"/>
      <c r="G96" s="152"/>
      <c r="H96" s="208"/>
      <c r="I96" s="199">
        <f>I28</f>
        <v>0</v>
      </c>
      <c r="J96" s="127"/>
      <c r="K96" s="127"/>
      <c r="L96" s="127"/>
      <c r="M96" s="127"/>
      <c r="N96" s="127"/>
    </row>
    <row r="97" spans="2:14" ht="15" hidden="1" customHeight="1" thickBot="1" x14ac:dyDescent="0.25">
      <c r="B97" s="149">
        <f t="shared" si="3"/>
        <v>69</v>
      </c>
      <c r="C97" s="150" t="s">
        <v>31</v>
      </c>
      <c r="D97" s="152" t="s">
        <v>36</v>
      </c>
      <c r="E97" s="152"/>
      <c r="F97" s="152"/>
      <c r="G97" s="152"/>
      <c r="H97" s="208"/>
      <c r="I97" s="156">
        <f>I33</f>
        <v>0</v>
      </c>
      <c r="J97" s="127"/>
      <c r="K97" s="127"/>
      <c r="L97" s="127"/>
      <c r="M97" s="127"/>
      <c r="N97" s="127"/>
    </row>
    <row r="98" spans="2:14" ht="18" hidden="1" customHeight="1" thickBot="1" x14ac:dyDescent="0.25">
      <c r="B98" s="134">
        <f t="shared" si="3"/>
        <v>70</v>
      </c>
      <c r="C98" s="198" t="s">
        <v>106</v>
      </c>
      <c r="D98" s="161" t="s">
        <v>108</v>
      </c>
      <c r="E98" s="161"/>
      <c r="F98" s="161"/>
      <c r="G98" s="161"/>
      <c r="H98" s="325"/>
      <c r="I98" s="164">
        <f>I93+I94+I96-I97</f>
        <v>0</v>
      </c>
      <c r="J98" s="127"/>
      <c r="K98" s="127"/>
      <c r="L98" s="127"/>
      <c r="M98" s="127"/>
      <c r="N98" s="127"/>
    </row>
    <row r="99" spans="2:14" ht="15" hidden="1" customHeight="1" thickBot="1" x14ac:dyDescent="0.25">
      <c r="B99" s="134">
        <f t="shared" si="3"/>
        <v>71</v>
      </c>
      <c r="C99" s="141" t="s">
        <v>31</v>
      </c>
      <c r="D99" s="2" t="s">
        <v>109</v>
      </c>
      <c r="E99" s="128"/>
      <c r="F99" s="2"/>
      <c r="G99" s="2"/>
      <c r="H99" s="291"/>
      <c r="I99" s="283"/>
      <c r="J99" s="127"/>
      <c r="K99" s="127"/>
      <c r="L99" s="127"/>
      <c r="M99" s="127"/>
      <c r="N99" s="127"/>
    </row>
    <row r="100" spans="2:14" ht="18" hidden="1" customHeight="1" thickBot="1" x14ac:dyDescent="0.25">
      <c r="B100" s="134">
        <f t="shared" si="3"/>
        <v>72</v>
      </c>
      <c r="C100" s="198" t="s">
        <v>34</v>
      </c>
      <c r="D100" s="161" t="s">
        <v>110</v>
      </c>
      <c r="E100" s="161"/>
      <c r="F100" s="178"/>
      <c r="G100" s="178"/>
      <c r="H100" s="206"/>
      <c r="I100" s="164">
        <f>I98-I99</f>
        <v>0</v>
      </c>
      <c r="J100" s="127"/>
      <c r="K100" s="127"/>
      <c r="L100" s="127"/>
      <c r="M100" s="127"/>
      <c r="N100" s="127"/>
    </row>
    <row r="101" spans="2:14" ht="9" hidden="1" customHeight="1" x14ac:dyDescent="0.2">
      <c r="B101" s="200"/>
      <c r="C101" s="1"/>
      <c r="D101" s="2"/>
      <c r="E101" s="2"/>
      <c r="F101" s="2"/>
      <c r="G101" s="2"/>
      <c r="H101" s="201"/>
      <c r="I101" s="202"/>
      <c r="J101" s="5"/>
      <c r="K101" s="5"/>
      <c r="L101" s="5"/>
      <c r="M101" s="5"/>
      <c r="N101" s="5"/>
    </row>
    <row r="102" spans="2:14" ht="18" customHeight="1" thickBot="1" x14ac:dyDescent="0.25">
      <c r="B102" s="179" t="s">
        <v>111</v>
      </c>
      <c r="C102" s="141"/>
      <c r="D102" s="128"/>
      <c r="E102" s="128"/>
      <c r="F102" s="2"/>
      <c r="G102" s="2"/>
      <c r="H102" s="180"/>
      <c r="I102" s="143"/>
      <c r="J102" s="168"/>
      <c r="K102" s="169"/>
      <c r="L102" s="181"/>
      <c r="M102" s="5"/>
      <c r="N102" s="5"/>
    </row>
    <row r="103" spans="2:14" ht="20.100000000000001" customHeight="1" x14ac:dyDescent="0.2">
      <c r="B103" s="144">
        <f>B100+1</f>
        <v>73</v>
      </c>
      <c r="C103" s="170"/>
      <c r="D103" s="170" t="s">
        <v>112</v>
      </c>
      <c r="E103" s="170"/>
      <c r="F103" s="147"/>
      <c r="G103" s="147"/>
      <c r="H103" s="203"/>
      <c r="I103" s="204">
        <f>I25</f>
        <v>0</v>
      </c>
      <c r="J103" s="127"/>
      <c r="K103" s="127"/>
      <c r="L103" s="127"/>
      <c r="M103" s="127"/>
      <c r="N103" s="127"/>
    </row>
    <row r="104" spans="2:14" ht="20.100000000000001" customHeight="1" thickBot="1" x14ac:dyDescent="0.25">
      <c r="B104" s="149">
        <f t="shared" ref="B104:B110" si="4">B103+1</f>
        <v>74</v>
      </c>
      <c r="C104" s="150" t="s">
        <v>39</v>
      </c>
      <c r="D104" s="152" t="s">
        <v>113</v>
      </c>
      <c r="E104" s="152"/>
      <c r="F104" s="152"/>
      <c r="G104" s="152"/>
      <c r="H104" s="205">
        <v>2801</v>
      </c>
      <c r="I104" s="284"/>
      <c r="J104" s="127"/>
      <c r="K104" s="127"/>
      <c r="L104" s="127"/>
      <c r="M104" s="127"/>
      <c r="N104" s="127"/>
    </row>
    <row r="105" spans="2:14" ht="20.100000000000001" customHeight="1" thickBot="1" x14ac:dyDescent="0.25">
      <c r="B105" s="134">
        <f t="shared" si="4"/>
        <v>75</v>
      </c>
      <c r="C105" s="198" t="s">
        <v>106</v>
      </c>
      <c r="D105" s="161" t="s">
        <v>107</v>
      </c>
      <c r="E105" s="161"/>
      <c r="F105" s="161"/>
      <c r="G105" s="161"/>
      <c r="H105" s="206"/>
      <c r="I105" s="207">
        <f>I103+I104</f>
        <v>0</v>
      </c>
      <c r="J105" s="127"/>
      <c r="K105" s="127"/>
      <c r="L105" s="127"/>
      <c r="M105" s="127"/>
      <c r="N105" s="127"/>
    </row>
    <row r="106" spans="2:14" ht="20.100000000000001" customHeight="1" x14ac:dyDescent="0.2">
      <c r="B106" s="149">
        <f t="shared" si="4"/>
        <v>76</v>
      </c>
      <c r="C106" s="150" t="s">
        <v>39</v>
      </c>
      <c r="D106" s="152" t="s">
        <v>114</v>
      </c>
      <c r="E106" s="152"/>
      <c r="F106" s="152"/>
      <c r="G106" s="152"/>
      <c r="H106" s="208"/>
      <c r="I106" s="209">
        <f>I31</f>
        <v>0</v>
      </c>
      <c r="J106" s="127"/>
      <c r="K106" s="127"/>
      <c r="L106" s="127"/>
      <c r="M106" s="127"/>
      <c r="N106" s="127"/>
    </row>
    <row r="107" spans="2:14" ht="20.100000000000001" customHeight="1" thickBot="1" x14ac:dyDescent="0.25">
      <c r="B107" s="149">
        <f t="shared" si="4"/>
        <v>77</v>
      </c>
      <c r="C107" s="150" t="s">
        <v>31</v>
      </c>
      <c r="D107" s="152" t="s">
        <v>115</v>
      </c>
      <c r="E107" s="152"/>
      <c r="F107" s="152"/>
      <c r="G107" s="152"/>
      <c r="H107" s="208"/>
      <c r="I107" s="209">
        <f>I37</f>
        <v>0</v>
      </c>
      <c r="J107" s="127"/>
      <c r="K107" s="127"/>
      <c r="L107" s="127"/>
      <c r="M107" s="127"/>
      <c r="N107" s="127"/>
    </row>
    <row r="108" spans="2:14" ht="20.100000000000001" customHeight="1" thickBot="1" x14ac:dyDescent="0.25">
      <c r="B108" s="210">
        <f t="shared" si="4"/>
        <v>78</v>
      </c>
      <c r="C108" s="211" t="s">
        <v>106</v>
      </c>
      <c r="D108" s="212" t="s">
        <v>108</v>
      </c>
      <c r="E108" s="212"/>
      <c r="F108" s="212"/>
      <c r="G108" s="212"/>
      <c r="H108" s="213"/>
      <c r="I108" s="214">
        <f>I105+I106-I107</f>
        <v>0</v>
      </c>
      <c r="J108" s="127"/>
      <c r="K108" s="127"/>
      <c r="L108" s="127"/>
      <c r="M108" s="127"/>
      <c r="N108" s="127"/>
    </row>
    <row r="109" spans="2:14" ht="20.100000000000001" customHeight="1" thickBot="1" x14ac:dyDescent="0.25">
      <c r="B109" s="134">
        <f t="shared" si="4"/>
        <v>79</v>
      </c>
      <c r="C109" s="198" t="s">
        <v>31</v>
      </c>
      <c r="D109" s="137" t="s">
        <v>116</v>
      </c>
      <c r="E109" s="162"/>
      <c r="F109" s="137"/>
      <c r="G109" s="137"/>
      <c r="H109" s="215" t="s">
        <v>117</v>
      </c>
      <c r="I109" s="285"/>
      <c r="J109" s="127"/>
      <c r="K109" s="127"/>
      <c r="L109" s="127"/>
      <c r="M109" s="127"/>
      <c r="N109" s="127"/>
    </row>
    <row r="110" spans="2:14" ht="20.100000000000001" customHeight="1" thickBot="1" x14ac:dyDescent="0.25">
      <c r="B110" s="216">
        <f t="shared" si="4"/>
        <v>80</v>
      </c>
      <c r="C110" s="217" t="s">
        <v>34</v>
      </c>
      <c r="D110" s="218" t="s">
        <v>118</v>
      </c>
      <c r="E110" s="218"/>
      <c r="F110" s="219"/>
      <c r="G110" s="219"/>
      <c r="H110" s="286"/>
      <c r="I110" s="220">
        <f>I108-I109</f>
        <v>0</v>
      </c>
      <c r="J110" s="127"/>
      <c r="K110" s="127"/>
      <c r="L110" s="127"/>
      <c r="M110" s="127"/>
      <c r="N110" s="127"/>
    </row>
    <row r="111" spans="2:14" ht="25.15" customHeight="1" x14ac:dyDescent="0.2">
      <c r="B111" s="288" t="s">
        <v>148</v>
      </c>
      <c r="C111" s="1"/>
      <c r="D111" s="2"/>
      <c r="E111" s="2"/>
      <c r="F111" s="2"/>
      <c r="G111" s="2"/>
      <c r="H111" s="221"/>
      <c r="I111" s="222"/>
      <c r="J111" s="5"/>
      <c r="K111" s="5"/>
      <c r="L111" s="5"/>
      <c r="M111" s="5"/>
      <c r="N111" s="5"/>
    </row>
    <row r="112" spans="2:14" ht="18.75" hidden="1" thickBot="1" x14ac:dyDescent="0.25">
      <c r="B112" s="179" t="s">
        <v>119</v>
      </c>
      <c r="C112" s="141"/>
      <c r="D112" s="128"/>
      <c r="E112" s="128"/>
      <c r="F112" s="2"/>
      <c r="G112" s="2"/>
      <c r="H112" s="223"/>
      <c r="I112" s="224"/>
    </row>
    <row r="113" spans="2:9" ht="20.100000000000001" hidden="1" customHeight="1" x14ac:dyDescent="0.2">
      <c r="B113" s="225">
        <f>B110+1</f>
        <v>81</v>
      </c>
      <c r="C113" s="226"/>
      <c r="D113" s="227" t="s">
        <v>120</v>
      </c>
      <c r="E113" s="227"/>
      <c r="F113" s="228"/>
      <c r="G113" s="228"/>
      <c r="H113" s="229" t="s">
        <v>121</v>
      </c>
      <c r="I113" s="230">
        <f>I38</f>
        <v>0</v>
      </c>
    </row>
    <row r="114" spans="2:9" ht="20.100000000000001" hidden="1" customHeight="1" thickBot="1" x14ac:dyDescent="0.25">
      <c r="B114" s="231">
        <f t="shared" ref="B114:B119" si="5">B113+1</f>
        <v>82</v>
      </c>
      <c r="C114" s="232" t="s">
        <v>39</v>
      </c>
      <c r="D114" s="233" t="s">
        <v>122</v>
      </c>
      <c r="E114" s="233"/>
      <c r="F114" s="233"/>
      <c r="G114" s="233"/>
      <c r="H114" s="234"/>
      <c r="I114" s="289"/>
    </row>
    <row r="115" spans="2:9" ht="20.100000000000001" hidden="1" customHeight="1" thickBot="1" x14ac:dyDescent="0.25">
      <c r="B115" s="238">
        <f>B114+1</f>
        <v>83</v>
      </c>
      <c r="C115" s="239" t="s">
        <v>106</v>
      </c>
      <c r="D115" s="240" t="s">
        <v>123</v>
      </c>
      <c r="E115" s="240"/>
      <c r="F115" s="240"/>
      <c r="G115" s="240"/>
      <c r="H115" s="241"/>
      <c r="I115" s="242">
        <f>I113+I114</f>
        <v>0</v>
      </c>
    </row>
    <row r="116" spans="2:9" ht="20.100000000000001" hidden="1" customHeight="1" thickBot="1" x14ac:dyDescent="0.25">
      <c r="B116" s="235">
        <f t="shared" si="5"/>
        <v>84</v>
      </c>
      <c r="C116" s="243" t="s">
        <v>39</v>
      </c>
      <c r="D116" s="2" t="s">
        <v>124</v>
      </c>
      <c r="E116" s="2"/>
      <c r="F116" s="2"/>
      <c r="G116" s="2"/>
      <c r="H116" s="237"/>
      <c r="I116" s="290"/>
    </row>
    <row r="117" spans="2:9" ht="20.100000000000001" hidden="1" customHeight="1" thickBot="1" x14ac:dyDescent="0.25">
      <c r="B117" s="238">
        <f t="shared" si="5"/>
        <v>85</v>
      </c>
      <c r="C117" s="239" t="s">
        <v>106</v>
      </c>
      <c r="D117" s="240" t="s">
        <v>125</v>
      </c>
      <c r="E117" s="240"/>
      <c r="F117" s="240"/>
      <c r="G117" s="240"/>
      <c r="H117" s="241"/>
      <c r="I117" s="242">
        <f>I115+I116</f>
        <v>0</v>
      </c>
    </row>
    <row r="118" spans="2:9" ht="20.100000000000001" hidden="1" customHeight="1" thickBot="1" x14ac:dyDescent="0.25">
      <c r="B118" s="235">
        <f t="shared" si="5"/>
        <v>86</v>
      </c>
      <c r="C118" s="243" t="s">
        <v>39</v>
      </c>
      <c r="D118" s="2" t="s">
        <v>126</v>
      </c>
      <c r="E118" s="2"/>
      <c r="F118" s="2"/>
      <c r="G118" s="2"/>
      <c r="H118" s="244"/>
      <c r="I118" s="290"/>
    </row>
    <row r="119" spans="2:9" ht="20.100000000000001" hidden="1" customHeight="1" thickBot="1" x14ac:dyDescent="0.25">
      <c r="B119" s="238">
        <f t="shared" si="5"/>
        <v>87</v>
      </c>
      <c r="C119" s="239" t="s">
        <v>106</v>
      </c>
      <c r="D119" s="240" t="s">
        <v>127</v>
      </c>
      <c r="E119" s="240"/>
      <c r="F119" s="240"/>
      <c r="G119" s="240"/>
      <c r="H119" s="241"/>
      <c r="I119" s="242">
        <f>I117+I118</f>
        <v>0</v>
      </c>
    </row>
    <row r="120" spans="2:9" ht="13.5" hidden="1" x14ac:dyDescent="0.2">
      <c r="B120" s="1"/>
      <c r="C120" s="1"/>
      <c r="D120" s="2"/>
      <c r="E120" s="2"/>
      <c r="F120" s="2"/>
      <c r="G120" s="2"/>
      <c r="H120" s="245"/>
      <c r="I120" s="222"/>
    </row>
    <row r="121" spans="2:9" ht="18.75" hidden="1" thickBot="1" x14ac:dyDescent="0.25">
      <c r="B121" s="179" t="s">
        <v>128</v>
      </c>
      <c r="C121" s="1"/>
      <c r="D121" s="2"/>
      <c r="E121" s="2"/>
      <c r="F121" s="2"/>
      <c r="G121" s="2"/>
      <c r="H121" s="245"/>
      <c r="I121" s="222"/>
    </row>
    <row r="122" spans="2:9" ht="20.100000000000001" hidden="1" customHeight="1" x14ac:dyDescent="0.2">
      <c r="B122" s="246">
        <f>B119+1</f>
        <v>88</v>
      </c>
      <c r="C122" s="247"/>
      <c r="D122" s="248" t="s">
        <v>123</v>
      </c>
      <c r="E122" s="248"/>
      <c r="F122" s="248"/>
      <c r="G122" s="248"/>
      <c r="H122" s="249" t="s">
        <v>129</v>
      </c>
      <c r="I122" s="250">
        <f>I115</f>
        <v>0</v>
      </c>
    </row>
    <row r="123" spans="2:9" ht="20.100000000000001" hidden="1" customHeight="1" thickBot="1" x14ac:dyDescent="0.25">
      <c r="B123" s="235">
        <f>B122+1</f>
        <v>89</v>
      </c>
      <c r="C123" s="251"/>
      <c r="D123" s="236" t="s">
        <v>130</v>
      </c>
      <c r="E123" s="236"/>
      <c r="F123" s="236"/>
      <c r="G123" s="236"/>
      <c r="H123" s="237"/>
      <c r="I123" s="252">
        <f>I109+I114</f>
        <v>0</v>
      </c>
    </row>
    <row r="124" spans="2:9" ht="20.100000000000001" hidden="1" customHeight="1" thickBot="1" x14ac:dyDescent="0.25">
      <c r="B124" s="253">
        <f>B123+1</f>
        <v>90</v>
      </c>
      <c r="C124" s="254" t="s">
        <v>106</v>
      </c>
      <c r="D124" s="255" t="s">
        <v>131</v>
      </c>
      <c r="E124" s="255"/>
      <c r="F124" s="255"/>
      <c r="G124" s="255"/>
      <c r="H124" s="256"/>
      <c r="I124" s="257">
        <f>I115-I123</f>
        <v>0</v>
      </c>
    </row>
    <row r="125" spans="2:9" ht="13.5" x14ac:dyDescent="0.2">
      <c r="B125" s="1"/>
      <c r="C125" s="1"/>
      <c r="D125" s="2"/>
      <c r="E125" s="2"/>
      <c r="F125" s="2"/>
      <c r="G125" s="2"/>
      <c r="H125" s="3"/>
      <c r="I125" s="4"/>
    </row>
    <row r="126" spans="2:9" ht="13.5" x14ac:dyDescent="0.2">
      <c r="B126" s="1"/>
      <c r="C126" s="1"/>
      <c r="D126" s="2"/>
      <c r="E126" s="2"/>
      <c r="F126" s="2"/>
      <c r="G126" s="2"/>
      <c r="H126" s="3"/>
      <c r="I126" s="4"/>
    </row>
  </sheetData>
  <sheetProtection sheet="1" formatRows="0"/>
  <mergeCells count="4">
    <mergeCell ref="C6:G6"/>
    <mergeCell ref="F23:G23"/>
    <mergeCell ref="F24:G24"/>
    <mergeCell ref="E4:H4"/>
  </mergeCells>
  <printOptions horizontalCentered="1" gridLinesSet="0"/>
  <pageMargins left="0.59055118110236227" right="0.39370078740157483" top="0.59055118110236227" bottom="0.59055118110236227" header="0.39370078740157483" footer="0.39370078740157483"/>
  <pageSetup paperSize="9" scale="83" fitToHeight="0" orientation="portrait" r:id="rId1"/>
  <headerFooter alignWithMargins="0">
    <oddFooter>Seite &amp;P von &amp;N</oddFooter>
  </headerFooter>
  <rowBreaks count="1" manualBreakCount="1">
    <brk id="4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Kurzanalyse Unternehmen</vt:lpstr>
      <vt:lpstr>'Kurzanalyse Unternehmen'!Druckbereich</vt:lpstr>
      <vt:lpstr>'Kurzanalyse Unternehmen'!Drucktitel</vt:lpstr>
    </vt:vector>
  </TitlesOfParts>
  <Company>BITBW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Gollmann, Nadine (LEL-SG)</dc:creator>
  <cp:lastModifiedBy>Gollmann, Nadine (LEL-SG)</cp:lastModifiedBy>
  <cp:lastPrinted>2023-05-10T15:22:12Z</cp:lastPrinted>
  <dcterms:created xsi:type="dcterms:W3CDTF">2020-11-27T17:06:01Z</dcterms:created>
  <dcterms:modified xsi:type="dcterms:W3CDTF">2023-05-23T07:19:55Z</dcterms:modified>
</cp:coreProperties>
</file>